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limateregistry.sharepoint.com/Public/Policy/Biochar/Companion Docs/Sample Reporting Tool/"/>
    </mc:Choice>
  </mc:AlternateContent>
  <xr:revisionPtr revIDLastSave="40" documentId="8_{A05E59B0-2B9F-4F87-8E86-70AEC5B57A23}" xr6:coauthVersionLast="47" xr6:coauthVersionMax="47" xr10:uidLastSave="{30627354-0B5E-420C-B148-697252BFD017}"/>
  <bookViews>
    <workbookView xWindow="9810" yWindow="2895" windowWidth="17955" windowHeight="13965" activeTab="3" xr2:uid="{24A8D8D1-36C1-43BD-A600-9E13F1ACB63D}"/>
  </bookViews>
  <sheets>
    <sheet name="Instructions" sheetId="5" r:id="rId1"/>
    <sheet name="Sample Reporting" sheetId="1" r:id="rId2"/>
    <sheet name="Example 1" sheetId="7" r:id="rId3"/>
    <sheet name="Example 2"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6" i="1" l="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8"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8" i="1"/>
  <c r="G19" i="1" s="1"/>
  <c r="H19" i="1" s="1"/>
  <c r="G17" i="1"/>
  <c r="H17" i="1" s="1"/>
  <c r="G16" i="1"/>
  <c r="H16" i="1" s="1"/>
  <c r="K17" i="1"/>
  <c r="K16" i="1"/>
  <c r="K15"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J18"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6" i="1"/>
  <c r="J15" i="1"/>
  <c r="J14" i="1"/>
  <c r="J13" i="1"/>
  <c r="J12" i="1"/>
  <c r="J11" i="1"/>
  <c r="J10" i="1"/>
  <c r="J9" i="1"/>
  <c r="J8" i="1"/>
  <c r="J7" i="1"/>
  <c r="J17" i="1"/>
  <c r="E7" i="1"/>
  <c r="L16" i="1" l="1"/>
  <c r="M16" i="1" s="1"/>
  <c r="L17" i="1" s="1"/>
  <c r="M17" i="1" l="1"/>
  <c r="L18" i="1" l="1"/>
  <c r="M18" i="1" s="1"/>
  <c r="L14" i="8"/>
  <c r="G14" i="8"/>
  <c r="J5" i="8"/>
  <c r="L14" i="7"/>
  <c r="G14" i="7"/>
  <c r="L19" i="1" l="1"/>
  <c r="M19" i="1" s="1"/>
  <c r="L20" i="1" s="1"/>
  <c r="M20" i="1" s="1"/>
  <c r="J7" i="8"/>
  <c r="J6" i="8"/>
  <c r="J11" i="8"/>
  <c r="J22" i="8"/>
  <c r="K22" i="8"/>
  <c r="E12" i="8"/>
  <c r="F24" i="8"/>
  <c r="E19" i="8"/>
  <c r="E34" i="8"/>
  <c r="E26" i="8"/>
  <c r="E13" i="8"/>
  <c r="E8" i="8"/>
  <c r="E23" i="8"/>
  <c r="F28" i="8"/>
  <c r="F34" i="8"/>
  <c r="F29" i="8"/>
  <c r="F30" i="8"/>
  <c r="F20" i="8"/>
  <c r="J25" i="8"/>
  <c r="K20" i="8"/>
  <c r="J12" i="8"/>
  <c r="K33" i="8"/>
  <c r="J18" i="8"/>
  <c r="J20" i="8"/>
  <c r="K25" i="8"/>
  <c r="F18" i="8"/>
  <c r="K35" i="8"/>
  <c r="E15" i="8"/>
  <c r="J33" i="8"/>
  <c r="E28" i="8"/>
  <c r="J31" i="8"/>
  <c r="J16" i="8"/>
  <c r="E9" i="8"/>
  <c r="K16" i="8"/>
  <c r="E24" i="8"/>
  <c r="J26" i="8"/>
  <c r="K18" i="8"/>
  <c r="J8" i="8"/>
  <c r="K31" i="8"/>
  <c r="K26" i="8"/>
  <c r="F31" i="8"/>
  <c r="F23" i="8"/>
  <c r="F15" i="8"/>
  <c r="F13" i="8"/>
  <c r="E31" i="8"/>
  <c r="E35" i="8"/>
  <c r="F21" i="8"/>
  <c r="F16" i="8"/>
  <c r="F33" i="8"/>
  <c r="F26" i="8"/>
  <c r="E21" i="8"/>
  <c r="E16" i="8"/>
  <c r="E11" i="8"/>
  <c r="E7" i="8"/>
  <c r="E29" i="8"/>
  <c r="E18" i="8"/>
  <c r="F14" i="8"/>
  <c r="H14" i="8" s="1"/>
  <c r="E6" i="8"/>
  <c r="E14" i="8"/>
  <c r="E10" i="8"/>
  <c r="F27" i="8"/>
  <c r="E27" i="8"/>
  <c r="E5" i="8"/>
  <c r="F25" i="8"/>
  <c r="E25" i="8"/>
  <c r="J14" i="8"/>
  <c r="F19" i="8"/>
  <c r="E32" i="8"/>
  <c r="F35" i="8"/>
  <c r="K14" i="8"/>
  <c r="E17" i="8"/>
  <c r="E22" i="8"/>
  <c r="F32" i="8"/>
  <c r="J10" i="8"/>
  <c r="F17" i="8"/>
  <c r="F22" i="8"/>
  <c r="K24" i="8"/>
  <c r="J27" i="8"/>
  <c r="K32" i="8"/>
  <c r="K29" i="8"/>
  <c r="J24" i="8"/>
  <c r="J19" i="8"/>
  <c r="K23" i="8"/>
  <c r="J23" i="8"/>
  <c r="K21" i="8"/>
  <c r="J32" i="8"/>
  <c r="K30" i="8"/>
  <c r="K19" i="8"/>
  <c r="K17" i="8"/>
  <c r="J30" i="8"/>
  <c r="K15" i="8"/>
  <c r="J9" i="8"/>
  <c r="J34" i="8"/>
  <c r="K28" i="8"/>
  <c r="J15" i="8"/>
  <c r="J28" i="8"/>
  <c r="K34" i="8"/>
  <c r="J17" i="8"/>
  <c r="K13" i="8"/>
  <c r="J13" i="8"/>
  <c r="E20" i="8"/>
  <c r="K27" i="8"/>
  <c r="E30" i="8"/>
  <c r="E33" i="8"/>
  <c r="J35" i="8"/>
  <c r="J21" i="8"/>
  <c r="J29" i="8"/>
  <c r="J16" i="7"/>
  <c r="K16" i="7"/>
  <c r="E17" i="7"/>
  <c r="F17" i="7"/>
  <c r="E11" i="7"/>
  <c r="K17" i="7"/>
  <c r="J17" i="7"/>
  <c r="J10" i="7"/>
  <c r="K13" i="7"/>
  <c r="K15" i="7"/>
  <c r="J13" i="7"/>
  <c r="J6" i="7"/>
  <c r="J11" i="7"/>
  <c r="J12" i="7"/>
  <c r="J8" i="7"/>
  <c r="J14" i="7"/>
  <c r="K14" i="7"/>
  <c r="E9" i="7"/>
  <c r="E15" i="7"/>
  <c r="E7" i="7"/>
  <c r="E12" i="7"/>
  <c r="J7" i="7"/>
  <c r="J15" i="7"/>
  <c r="E8" i="7"/>
  <c r="E13" i="7"/>
  <c r="F15" i="7"/>
  <c r="F13" i="7"/>
  <c r="E14" i="7"/>
  <c r="E6" i="7"/>
  <c r="E10" i="7"/>
  <c r="E5" i="7"/>
  <c r="E16" i="7"/>
  <c r="F14" i="7"/>
  <c r="H14" i="7" s="1"/>
  <c r="F16" i="7"/>
  <c r="J5" i="7"/>
  <c r="J9" i="7"/>
  <c r="L21" i="1" l="1"/>
  <c r="M21" i="1" s="1"/>
  <c r="L22" i="1" s="1"/>
  <c r="M22" i="1" s="1"/>
  <c r="G15" i="8"/>
  <c r="H15" i="8" s="1"/>
  <c r="L15" i="8"/>
  <c r="G15" i="7"/>
  <c r="H15" i="7" s="1"/>
  <c r="G16" i="7" s="1"/>
  <c r="H16" i="7" s="1"/>
  <c r="L15" i="7"/>
  <c r="L16" i="7" s="1"/>
  <c r="L23" i="1" l="1"/>
  <c r="M23" i="1" s="1"/>
  <c r="L16" i="8"/>
  <c r="G16" i="8"/>
  <c r="H16" i="8" s="1"/>
  <c r="L17" i="7"/>
  <c r="G17" i="7"/>
  <c r="H17" i="7" s="1"/>
  <c r="L24" i="1" l="1"/>
  <c r="M24" i="1" s="1"/>
  <c r="G17" i="8"/>
  <c r="H17" i="8" s="1"/>
  <c r="L17" i="8"/>
  <c r="L25" i="1" l="1"/>
  <c r="M25" i="1" s="1"/>
  <c r="L18" i="8"/>
  <c r="G18" i="8"/>
  <c r="H18" i="8" s="1"/>
  <c r="L26" i="1" l="1"/>
  <c r="M26" i="1" s="1"/>
  <c r="G19" i="8"/>
  <c r="H19" i="8" s="1"/>
  <c r="L19" i="8"/>
  <c r="L27" i="1" l="1"/>
  <c r="M27" i="1" s="1"/>
  <c r="L20" i="8"/>
  <c r="G20" i="8"/>
  <c r="H20" i="8" s="1"/>
  <c r="L28" i="1" l="1"/>
  <c r="M28" i="1" s="1"/>
  <c r="G21" i="8"/>
  <c r="H21" i="8" s="1"/>
  <c r="L21" i="8"/>
  <c r="L29" i="1" l="1"/>
  <c r="M29" i="1" s="1"/>
  <c r="L22" i="8"/>
  <c r="G22" i="8"/>
  <c r="H22" i="8" s="1"/>
  <c r="L30" i="1" l="1"/>
  <c r="M30" i="1" s="1"/>
  <c r="G23" i="8"/>
  <c r="H23" i="8" s="1"/>
  <c r="L23" i="8"/>
  <c r="L31" i="1" l="1"/>
  <c r="M31" i="1" s="1"/>
  <c r="L24" i="8"/>
  <c r="G24" i="8"/>
  <c r="H24" i="8" s="1"/>
  <c r="L32" i="1" l="1"/>
  <c r="M32" i="1" s="1"/>
  <c r="G25" i="8"/>
  <c r="H25" i="8" s="1"/>
  <c r="L25" i="8"/>
  <c r="L33" i="1" l="1"/>
  <c r="M33" i="1" s="1"/>
  <c r="L26" i="8"/>
  <c r="G26" i="8"/>
  <c r="H26" i="8" s="1"/>
  <c r="L34" i="1" l="1"/>
  <c r="M34" i="1" s="1"/>
  <c r="G27" i="8"/>
  <c r="H27" i="8" s="1"/>
  <c r="L27" i="8"/>
  <c r="L35" i="1" l="1"/>
  <c r="M35" i="1" s="1"/>
  <c r="L28" i="8"/>
  <c r="G28" i="8"/>
  <c r="H28" i="8" s="1"/>
  <c r="L36" i="1" l="1"/>
  <c r="M36" i="1" s="1"/>
  <c r="L37" i="1" s="1"/>
  <c r="M37" i="1" s="1"/>
  <c r="G29" i="8"/>
  <c r="H29" i="8" s="1"/>
  <c r="L29" i="8"/>
  <c r="L30" i="8" l="1"/>
  <c r="G30" i="8"/>
  <c r="H30" i="8" s="1"/>
  <c r="G31" i="8" l="1"/>
  <c r="H31" i="8" s="1"/>
  <c r="L31" i="8"/>
  <c r="L32" i="8" l="1"/>
  <c r="G32" i="8"/>
  <c r="H32" i="8" s="1"/>
  <c r="G33" i="8" l="1"/>
  <c r="H33" i="8" s="1"/>
  <c r="L33" i="8"/>
  <c r="L34" i="8" l="1"/>
  <c r="G34" i="8"/>
  <c r="H34" i="8" s="1"/>
  <c r="G35" i="8" l="1"/>
  <c r="H35" i="8" s="1"/>
  <c r="L35" i="8"/>
</calcChain>
</file>

<file path=xl/sharedStrings.xml><?xml version="1.0" encoding="utf-8"?>
<sst xmlns="http://schemas.openxmlformats.org/spreadsheetml/2006/main" count="166" uniqueCount="39">
  <si>
    <t>Instructions</t>
  </si>
  <si>
    <t>Figure 6.1 from U.S. and Canada Biochar Protocol</t>
  </si>
  <si>
    <t>2. Enter data into the 'Sample Reporting' tab in chronological order of sample date, indicating whether each sample is part of initial parameter sampling (IPS) or retention sampling (RS). It is recommended to add data as test results are received to determine next steps, including whether new IPS must be performed (see Figure 6.1 from the protocol; copy included here for convenience).</t>
  </si>
  <si>
    <t>Sample #</t>
  </si>
  <si>
    <t>Sample Date</t>
  </si>
  <si>
    <t>Sample type (IPS or RS)</t>
  </si>
  <si>
    <t>Test value</t>
  </si>
  <si>
    <t>Running Average</t>
  </si>
  <si>
    <t>Standard Deviation (SD)</t>
  </si>
  <si>
    <t>Diff between current sample and running average (in SDs)</t>
  </si>
  <si>
    <t>Upper Bound of 95% Confidence Interval of Sample Mean</t>
  </si>
  <si>
    <t>Lower Bound of 95% Confidence Interval of Sample Mean</t>
  </si>
  <si>
    <t>IPS</t>
  </si>
  <si>
    <t>n/a</t>
  </si>
  <si>
    <t>RS</t>
  </si>
  <si>
    <t>For use with Climate Action Reserve's U.S. and Canada Biochar Protocol V1.0</t>
  </si>
  <si>
    <t>Version 1.0</t>
  </si>
  <si>
    <r>
      <t xml:space="preserve">1. Use a separate copy of this tool for each sample pool for biochar type </t>
    </r>
    <r>
      <rPr>
        <i/>
        <sz val="11"/>
        <color theme="1"/>
        <rFont val="Arial"/>
        <family val="2"/>
      </rPr>
      <t>b</t>
    </r>
    <r>
      <rPr>
        <sz val="11"/>
        <color theme="1"/>
        <rFont val="Arial"/>
        <family val="2"/>
      </rPr>
      <t xml:space="preserve"> for which H:C</t>
    </r>
    <r>
      <rPr>
        <vertAlign val="subscript"/>
        <sz val="11"/>
        <color theme="1"/>
        <rFont val="Arial"/>
        <family val="2"/>
      </rPr>
      <t>org</t>
    </r>
    <r>
      <rPr>
        <sz val="11"/>
        <color theme="1"/>
        <rFont val="Arial"/>
        <family val="2"/>
      </rPr>
      <t xml:space="preserve"> and organic C content (</t>
    </r>
    <r>
      <rPr>
        <i/>
        <sz val="11"/>
        <color theme="1"/>
        <rFont val="Arial"/>
        <family val="2"/>
      </rPr>
      <t>OC</t>
    </r>
    <r>
      <rPr>
        <i/>
        <vertAlign val="subscript"/>
        <sz val="11"/>
        <color theme="1"/>
        <rFont val="Arial"/>
        <family val="2"/>
      </rPr>
      <t>b</t>
    </r>
    <r>
      <rPr>
        <sz val="11"/>
        <color theme="1"/>
        <rFont val="Arial"/>
        <family val="2"/>
      </rPr>
      <t>) are reported in the Biochar CRT Calculation Tool.</t>
    </r>
  </si>
  <si>
    <r>
      <t>a. Enter into the Biochar CRT Calculation Tool the upper bound of the 95% confidence interval for H:C</t>
    </r>
    <r>
      <rPr>
        <vertAlign val="subscript"/>
        <sz val="11"/>
        <color theme="1"/>
        <rFont val="Arial"/>
        <family val="2"/>
      </rPr>
      <t>org</t>
    </r>
    <r>
      <rPr>
        <sz val="11"/>
        <color theme="1"/>
        <rFont val="Arial"/>
        <family val="2"/>
      </rPr>
      <t xml:space="preserve"> and lower bound of the 95% confidence interval for </t>
    </r>
    <r>
      <rPr>
        <i/>
        <sz val="11"/>
        <color theme="1"/>
        <rFont val="Arial"/>
        <family val="2"/>
      </rPr>
      <t>OC</t>
    </r>
    <r>
      <rPr>
        <i/>
        <vertAlign val="subscript"/>
        <sz val="11"/>
        <color theme="1"/>
        <rFont val="Arial"/>
        <family val="2"/>
      </rPr>
      <t>b</t>
    </r>
    <r>
      <rPr>
        <sz val="11"/>
        <color theme="1"/>
        <rFont val="Arial"/>
        <family val="2"/>
      </rPr>
      <t xml:space="preserve"> indicated for the last sample reported.</t>
    </r>
  </si>
  <si>
    <r>
      <t>b. If a test value for H:C</t>
    </r>
    <r>
      <rPr>
        <vertAlign val="subscript"/>
        <sz val="11"/>
        <color theme="1"/>
        <rFont val="Arial"/>
        <family val="2"/>
      </rPr>
      <t>org</t>
    </r>
    <r>
      <rPr>
        <sz val="11"/>
        <color theme="1"/>
        <rFont val="Arial"/>
        <family val="2"/>
      </rPr>
      <t xml:space="preserve"> or </t>
    </r>
    <r>
      <rPr>
        <i/>
        <sz val="11"/>
        <color theme="1"/>
        <rFont val="Arial"/>
        <family val="2"/>
      </rPr>
      <t>OC</t>
    </r>
    <r>
      <rPr>
        <i/>
        <vertAlign val="subscript"/>
        <sz val="11"/>
        <color theme="1"/>
        <rFont val="Arial"/>
        <family val="2"/>
      </rPr>
      <t>b</t>
    </r>
    <r>
      <rPr>
        <sz val="11"/>
        <color theme="1"/>
        <rFont val="Arial"/>
        <family val="2"/>
      </rPr>
      <t xml:space="preserve"> is &gt;2 standard deviations (SD) above or below the running average of all prior samples in the active sample pool (and the preceding test value is within 2 SD of the running average), the tool will indicate "Test subsequent RS." If this is indicated, test values for the next two subsequent RS archive samples must be provided (i.e., samples from next two days biochar type </t>
    </r>
    <r>
      <rPr>
        <i/>
        <sz val="11"/>
        <color theme="1"/>
        <rFont val="Arial"/>
        <family val="2"/>
      </rPr>
      <t>b</t>
    </r>
    <r>
      <rPr>
        <sz val="11"/>
        <color theme="1"/>
        <rFont val="Arial"/>
        <family val="2"/>
      </rPr>
      <t xml:space="preserve"> is produced after the date of the sample with a "Test subsequent RS" result). If either the first or second subsequent test value is within 2 SD of the running average, RS testing may continue, with results reported, as appropriate, per step 4a. </t>
    </r>
  </si>
  <si>
    <r>
      <t>If biochar being reported for quantification purposes was produced during a previous reporting period, the values for H:C</t>
    </r>
    <r>
      <rPr>
        <vertAlign val="subscript"/>
        <sz val="11"/>
        <color theme="1"/>
        <rFont val="Arial"/>
        <family val="2"/>
      </rPr>
      <t>org</t>
    </r>
    <r>
      <rPr>
        <sz val="11"/>
        <color theme="1"/>
        <rFont val="Arial"/>
        <family val="2"/>
      </rPr>
      <t xml:space="preserve"> and </t>
    </r>
    <r>
      <rPr>
        <i/>
        <sz val="11"/>
        <color theme="1"/>
        <rFont val="Arial"/>
        <family val="2"/>
      </rPr>
      <t>OC</t>
    </r>
    <r>
      <rPr>
        <i/>
        <vertAlign val="subscript"/>
        <sz val="11"/>
        <color theme="1"/>
        <rFont val="Arial"/>
        <family val="2"/>
      </rPr>
      <t>b</t>
    </r>
    <r>
      <rPr>
        <sz val="11"/>
        <color theme="1"/>
        <rFont val="Arial"/>
        <family val="2"/>
      </rPr>
      <t xml:space="preserve"> to report for that biochar are based on samples drawn prior to the end of the reporting period during which the biochar of type </t>
    </r>
    <r>
      <rPr>
        <i/>
        <sz val="11"/>
        <color theme="1"/>
        <rFont val="Arial"/>
        <family val="2"/>
      </rPr>
      <t xml:space="preserve">b </t>
    </r>
    <r>
      <rPr>
        <sz val="11"/>
        <color theme="1"/>
        <rFont val="Arial"/>
        <family val="2"/>
      </rPr>
      <t>currently being reported was actually produced.</t>
    </r>
    <r>
      <rPr>
        <b/>
        <sz val="11"/>
        <color theme="1"/>
        <rFont val="Arial"/>
        <family val="2"/>
      </rPr>
      <t xml:space="preserve"> </t>
    </r>
  </si>
  <si>
    <t>Note</t>
  </si>
  <si>
    <r>
      <t>H:C</t>
    </r>
    <r>
      <rPr>
        <b/>
        <vertAlign val="subscript"/>
        <sz val="10"/>
        <color theme="1"/>
        <rFont val="Arial"/>
        <family val="2"/>
      </rPr>
      <t>org</t>
    </r>
  </si>
  <si>
    <r>
      <t>Organic C Content (</t>
    </r>
    <r>
      <rPr>
        <b/>
        <i/>
        <sz val="10"/>
        <color theme="1"/>
        <rFont val="Arial"/>
        <family val="2"/>
      </rPr>
      <t>OC</t>
    </r>
    <r>
      <rPr>
        <b/>
        <i/>
        <vertAlign val="subscript"/>
        <sz val="10"/>
        <color theme="1"/>
        <rFont val="Arial"/>
        <family val="2"/>
      </rPr>
      <t>b</t>
    </r>
    <r>
      <rPr>
        <b/>
        <sz val="10"/>
        <color theme="1"/>
        <rFont val="Arial"/>
        <family val="2"/>
      </rPr>
      <t>)</t>
    </r>
  </si>
  <si>
    <r>
      <t>Example with test results for retention sample (RS) being &gt;2 standard deviations from the running average of prior samples for H:C</t>
    </r>
    <r>
      <rPr>
        <vertAlign val="subscript"/>
        <sz val="11"/>
        <color theme="1"/>
        <rFont val="Arial"/>
        <family val="2"/>
      </rPr>
      <t>org</t>
    </r>
    <r>
      <rPr>
        <sz val="11"/>
        <color theme="1"/>
        <rFont val="Arial"/>
        <family val="2"/>
      </rPr>
      <t>. Test results of subsequent RSs are both also &gt;2 standard deviations from the running average from previous samples. New initial parameter sampling (IPS) is required. Samples 11-13 are to be used as the first three samples for new IPS. Upper and lower bound of 95% confidence interval for H:C</t>
    </r>
    <r>
      <rPr>
        <vertAlign val="subscript"/>
        <sz val="11"/>
        <color theme="1"/>
        <rFont val="Arial"/>
        <family val="2"/>
      </rPr>
      <t>org</t>
    </r>
    <r>
      <rPr>
        <sz val="11"/>
        <color theme="1"/>
        <rFont val="Arial"/>
        <family val="2"/>
      </rPr>
      <t xml:space="preserve"> and </t>
    </r>
    <r>
      <rPr>
        <i/>
        <sz val="11"/>
        <color theme="1"/>
        <rFont val="Arial"/>
        <family val="2"/>
      </rPr>
      <t>OC</t>
    </r>
    <r>
      <rPr>
        <i/>
        <vertAlign val="subscript"/>
        <sz val="11"/>
        <color theme="1"/>
        <rFont val="Arial"/>
        <family val="2"/>
      </rPr>
      <t>b</t>
    </r>
    <r>
      <rPr>
        <sz val="11"/>
        <color theme="1"/>
        <rFont val="Arial"/>
        <family val="2"/>
      </rPr>
      <t xml:space="preserve">, respectively, indicated in row 14 are used to quantify credits associated with biochar produced from 1/1/2024 to 2/25/2024 (i.e., dates prior to first date of RS samples triggering new IPS). </t>
    </r>
  </si>
  <si>
    <r>
      <t>Example with test results for retention sample (RS) being &gt;2 standard deviations from the running average of prior samples for H:C</t>
    </r>
    <r>
      <rPr>
        <vertAlign val="subscript"/>
        <sz val="11"/>
        <color theme="1"/>
        <rFont val="Arial"/>
        <family val="2"/>
      </rPr>
      <t>org</t>
    </r>
    <r>
      <rPr>
        <sz val="11"/>
        <color theme="1"/>
        <rFont val="Arial"/>
        <family val="2"/>
      </rPr>
      <t xml:space="preserve"> and for </t>
    </r>
    <r>
      <rPr>
        <i/>
        <sz val="11"/>
        <color theme="1"/>
        <rFont val="Arial"/>
        <family val="2"/>
      </rPr>
      <t>OC</t>
    </r>
    <r>
      <rPr>
        <i/>
        <vertAlign val="subscript"/>
        <sz val="11"/>
        <color theme="1"/>
        <rFont val="Arial"/>
        <family val="2"/>
      </rPr>
      <t>b</t>
    </r>
    <r>
      <rPr>
        <sz val="11"/>
        <color theme="1"/>
        <rFont val="Arial"/>
        <family val="2"/>
      </rPr>
      <t xml:space="preserve"> at various times. Test results of two subsequent RSs are not both &gt;2 standard deviations away from the running average from previous samples in the first two instances but are both &gt;2 standard deviations away in the third instance. New initial parameter sampling (IPS) is only required when 3 consecutive RSs are &gt;2 standard deviations from the running average. Samples 29-31 are to be used as the first three samples for new IPS. Upper and lower bound of 95% confidence interval for H:C</t>
    </r>
    <r>
      <rPr>
        <vertAlign val="subscript"/>
        <sz val="11"/>
        <color theme="1"/>
        <rFont val="Arial"/>
        <family val="2"/>
      </rPr>
      <t>org</t>
    </r>
    <r>
      <rPr>
        <sz val="11"/>
        <color theme="1"/>
        <rFont val="Arial"/>
        <family val="2"/>
      </rPr>
      <t xml:space="preserve"> and </t>
    </r>
    <r>
      <rPr>
        <i/>
        <sz val="11"/>
        <color theme="1"/>
        <rFont val="Arial"/>
        <family val="2"/>
      </rPr>
      <t>OC</t>
    </r>
    <r>
      <rPr>
        <i/>
        <vertAlign val="subscript"/>
        <sz val="11"/>
        <color theme="1"/>
        <rFont val="Arial"/>
        <family val="2"/>
      </rPr>
      <t>b</t>
    </r>
    <r>
      <rPr>
        <sz val="11"/>
        <color theme="1"/>
        <rFont val="Arial"/>
        <family val="2"/>
      </rPr>
      <t>, respectively, indicated in row 32 are used to quantify credits associated with biochar produced from 1/1/2024 to 3/31/2025 (i.e., dates prior to first date of RS samples triggering new IPS).</t>
    </r>
  </si>
  <si>
    <t>Data entered by project developer</t>
  </si>
  <si>
    <t>Data calculated automatically</t>
  </si>
  <si>
    <t>Refer to this worksheet for information on tool version and use.</t>
  </si>
  <si>
    <t>Enter user inputs to determine CRT issuance for the reporting period.</t>
  </si>
  <si>
    <t>Navigation</t>
  </si>
  <si>
    <t>Sample data entry and quantification results</t>
  </si>
  <si>
    <t>Examples</t>
  </si>
  <si>
    <t>Examples of sample data and quantification outcomes</t>
  </si>
  <si>
    <t>3. Interpret tool results as follows (based on Figure 6.1 from the protocol, as shown here to the right):</t>
  </si>
  <si>
    <r>
      <t>c. If 3 consecutive test values are &gt;2 SD above/below the running average of all prior samples in the active sampe pool, the tool will indicate "New IPS required." In such cases, leave the test results in the tool for documentation purposes and enter into the Biochar CRT Calculation Tool the upper bound of the 95% confidence interval for H:C</t>
    </r>
    <r>
      <rPr>
        <vertAlign val="subscript"/>
        <sz val="11"/>
        <color theme="1"/>
        <rFont val="Arial"/>
        <family val="2"/>
      </rPr>
      <t>org</t>
    </r>
    <r>
      <rPr>
        <sz val="11"/>
        <color theme="1"/>
        <rFont val="Arial"/>
        <family val="2"/>
      </rPr>
      <t xml:space="preserve"> and lower bound of the 95% confidence interval for </t>
    </r>
    <r>
      <rPr>
        <i/>
        <sz val="11"/>
        <color theme="1"/>
        <rFont val="Arial"/>
        <family val="2"/>
      </rPr>
      <t>OC</t>
    </r>
    <r>
      <rPr>
        <i/>
        <vertAlign val="subscript"/>
        <sz val="11"/>
        <color theme="1"/>
        <rFont val="Arial"/>
        <family val="2"/>
      </rPr>
      <t>b</t>
    </r>
    <r>
      <rPr>
        <sz val="11"/>
        <color theme="1"/>
        <rFont val="Arial"/>
        <family val="2"/>
      </rPr>
      <t xml:space="preserve"> calculated through the sample prior to the first result &gt;2 SD from the running average. Additionally, begin new Initial Parameter Sampling and reporting test results in a new copy of this tool, starting with the three consecutive samples with test values previously determined to be &gt;2 SD from the running average.</t>
    </r>
  </si>
  <si>
    <t>Biochar Sample Reporting Tool</t>
  </si>
  <si>
    <t>Test subsequent RS</t>
  </si>
  <si>
    <t>New IPS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</si>
</sst>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Aptos Narrow"/>
      <family val="2"/>
      <scheme val="minor"/>
    </font>
    <font>
      <b/>
      <sz val="11"/>
      <color theme="1"/>
      <name val="Aptos Narrow"/>
      <family val="2"/>
      <scheme val="minor"/>
    </font>
    <font>
      <b/>
      <sz val="16"/>
      <color theme="1"/>
      <name val="Arial"/>
      <family val="2"/>
    </font>
    <font>
      <b/>
      <sz val="11"/>
      <color theme="1"/>
      <name val="Arial"/>
      <family val="2"/>
    </font>
    <font>
      <sz val="11"/>
      <color theme="1"/>
      <name val="Arial"/>
      <family val="2"/>
    </font>
    <font>
      <b/>
      <sz val="11"/>
      <color theme="0"/>
      <name val="Arial"/>
      <family val="2"/>
    </font>
    <font>
      <i/>
      <sz val="11"/>
      <color theme="1"/>
      <name val="Arial"/>
      <family val="2"/>
    </font>
    <font>
      <vertAlign val="subscript"/>
      <sz val="11"/>
      <color theme="1"/>
      <name val="Arial"/>
      <family val="2"/>
    </font>
    <font>
      <i/>
      <vertAlign val="subscript"/>
      <sz val="11"/>
      <color theme="1"/>
      <name val="Arial"/>
      <family val="2"/>
    </font>
    <font>
      <sz val="10"/>
      <color theme="1"/>
      <name val="Arial"/>
      <family val="2"/>
    </font>
    <font>
      <b/>
      <sz val="10"/>
      <color theme="1"/>
      <name val="Arial"/>
      <family val="2"/>
    </font>
    <font>
      <b/>
      <vertAlign val="subscript"/>
      <sz val="10"/>
      <color theme="1"/>
      <name val="Arial"/>
      <family val="2"/>
    </font>
    <font>
      <b/>
      <i/>
      <sz val="10"/>
      <color theme="1"/>
      <name val="Arial"/>
      <family val="2"/>
    </font>
    <font>
      <b/>
      <i/>
      <vertAlign val="subscript"/>
      <sz val="10"/>
      <color theme="1"/>
      <name val="Arial"/>
      <family val="2"/>
    </font>
    <font>
      <i/>
      <sz val="10"/>
      <color theme="1"/>
      <name val="Arial"/>
      <family val="2"/>
    </font>
    <font>
      <b/>
      <sz val="12"/>
      <color theme="0"/>
      <name val="Arial"/>
      <family val="2"/>
    </font>
    <font>
      <sz val="12"/>
      <color theme="1"/>
      <name val="Aptos Narrow"/>
      <family val="2"/>
      <scheme val="minor"/>
    </font>
  </fonts>
  <fills count="13">
    <fill>
      <patternFill patternType="none"/>
    </fill>
    <fill>
      <patternFill patternType="gray125"/>
    </fill>
    <fill>
      <patternFill patternType="solid">
        <fgColor theme="1" tint="0.34998626667073579"/>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0"/>
        <bgColor indexed="64"/>
      </patternFill>
    </fill>
    <fill>
      <patternFill patternType="solid">
        <fgColor rgb="FFF89728"/>
        <bgColor indexed="64"/>
      </patternFill>
    </fill>
    <fill>
      <patternFill patternType="solid">
        <fgColor theme="2"/>
        <bgColor indexed="64"/>
      </patternFill>
    </fill>
    <fill>
      <patternFill patternType="solid">
        <fgColor theme="2" tint="-0.499984740745262"/>
        <bgColor indexed="64"/>
      </patternFill>
    </fill>
    <fill>
      <patternFill patternType="solid">
        <fgColor rgb="FF007DC3"/>
        <bgColor indexed="64"/>
      </patternFill>
    </fill>
    <fill>
      <patternFill patternType="solid">
        <fgColor theme="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F89728"/>
      </top>
      <bottom/>
      <diagonal/>
    </border>
    <border>
      <left style="thin">
        <color rgb="FF007DC3"/>
      </left>
      <right/>
      <top style="thin">
        <color rgb="FF007DC3"/>
      </top>
      <bottom/>
      <diagonal/>
    </border>
    <border>
      <left/>
      <right/>
      <top style="thin">
        <color rgb="FF007DC3"/>
      </top>
      <bottom/>
      <diagonal/>
    </border>
    <border>
      <left/>
      <right style="thin">
        <color rgb="FF007DC3"/>
      </right>
      <top style="thin">
        <color rgb="FF007DC3"/>
      </top>
      <bottom/>
      <diagonal/>
    </border>
    <border>
      <left style="thin">
        <color rgb="FF007DC3"/>
      </left>
      <right/>
      <top style="thin">
        <color rgb="FFF89728"/>
      </top>
      <bottom/>
      <diagonal/>
    </border>
    <border>
      <left/>
      <right style="thin">
        <color rgb="FF007DC3"/>
      </right>
      <top/>
      <bottom/>
      <diagonal/>
    </border>
    <border>
      <left style="thin">
        <color rgb="FF007DC3"/>
      </left>
      <right/>
      <top/>
      <bottom/>
      <diagonal/>
    </border>
    <border>
      <left style="thin">
        <color rgb="FF007DC3"/>
      </left>
      <right/>
      <top/>
      <bottom style="thin">
        <color rgb="FF007DC3"/>
      </bottom>
      <diagonal/>
    </border>
    <border>
      <left/>
      <right/>
      <top/>
      <bottom style="thin">
        <color rgb="FF007DC3"/>
      </bottom>
      <diagonal/>
    </border>
    <border>
      <left/>
      <right style="thin">
        <color rgb="FF007DC3"/>
      </right>
      <top/>
      <bottom style="thin">
        <color rgb="FF007DC3"/>
      </bottom>
      <diagonal/>
    </border>
    <border>
      <left style="thin">
        <color rgb="FF007DC3"/>
      </left>
      <right/>
      <top style="thin">
        <color rgb="FF007DC3"/>
      </top>
      <bottom style="thin">
        <color rgb="FF007DC3"/>
      </bottom>
      <diagonal/>
    </border>
    <border>
      <left/>
      <right/>
      <top style="thin">
        <color rgb="FF007DC3"/>
      </top>
      <bottom style="thin">
        <color rgb="FF007DC3"/>
      </bottom>
      <diagonal/>
    </border>
    <border>
      <left/>
      <right style="thin">
        <color rgb="FF007DC3"/>
      </right>
      <top style="thin">
        <color rgb="FF007DC3"/>
      </top>
      <bottom style="thin">
        <color rgb="FF007DC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6">
    <xf numFmtId="0" fontId="0" fillId="0" borderId="0" xfId="0"/>
    <xf numFmtId="0" fontId="10" fillId="6" borderId="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14" fontId="9" fillId="3" borderId="1" xfId="0" applyNumberFormat="1" applyFont="1" applyFill="1" applyBorder="1" applyAlignment="1">
      <alignment horizontal="center"/>
    </xf>
    <xf numFmtId="2" fontId="9" fillId="3" borderId="5" xfId="0" applyNumberFormat="1" applyFont="1" applyFill="1" applyBorder="1" applyAlignment="1">
      <alignment horizontal="center"/>
    </xf>
    <xf numFmtId="2" fontId="9" fillId="5" borderId="1" xfId="0" applyNumberFormat="1" applyFont="1" applyFill="1" applyBorder="1" applyAlignment="1">
      <alignment horizontal="center"/>
    </xf>
    <xf numFmtId="2" fontId="9" fillId="2" borderId="1" xfId="0" applyNumberFormat="1" applyFont="1" applyFill="1" applyBorder="1" applyAlignment="1">
      <alignment horizontal="center"/>
    </xf>
    <xf numFmtId="2" fontId="9" fillId="2" borderId="6" xfId="0" applyNumberFormat="1" applyFont="1" applyFill="1" applyBorder="1" applyAlignment="1">
      <alignment horizontal="center"/>
    </xf>
    <xf numFmtId="0" fontId="9" fillId="2" borderId="6" xfId="0" applyFont="1" applyFill="1" applyBorder="1" applyAlignment="1">
      <alignment horizontal="center"/>
    </xf>
    <xf numFmtId="2" fontId="9" fillId="5" borderId="6" xfId="0" applyNumberFormat="1" applyFont="1" applyFill="1" applyBorder="1" applyAlignment="1">
      <alignment horizontal="center"/>
    </xf>
    <xf numFmtId="2" fontId="9" fillId="3" borderId="7" xfId="0" applyNumberFormat="1" applyFont="1" applyFill="1" applyBorder="1" applyAlignment="1">
      <alignment horizontal="center"/>
    </xf>
    <xf numFmtId="2" fontId="10" fillId="5" borderId="6" xfId="0" applyNumberFormat="1" applyFont="1" applyFill="1" applyBorder="1" applyAlignment="1">
      <alignment horizontal="center"/>
    </xf>
    <xf numFmtId="2" fontId="9" fillId="5" borderId="8" xfId="0" applyNumberFormat="1" applyFont="1" applyFill="1" applyBorder="1" applyAlignment="1">
      <alignment horizontal="center"/>
    </xf>
    <xf numFmtId="2" fontId="9" fillId="5" borderId="9" xfId="0" applyNumberFormat="1" applyFont="1" applyFill="1" applyBorder="1" applyAlignment="1">
      <alignment horizontal="center"/>
    </xf>
    <xf numFmtId="0" fontId="4" fillId="3" borderId="1" xfId="0" applyFont="1" applyFill="1" applyBorder="1"/>
    <xf numFmtId="0" fontId="14" fillId="9" borderId="1" xfId="0" applyFont="1" applyFill="1" applyBorder="1"/>
    <xf numFmtId="0" fontId="9" fillId="9" borderId="10" xfId="0" applyFont="1" applyFill="1" applyBorder="1"/>
    <xf numFmtId="0" fontId="9" fillId="9" borderId="11" xfId="0" applyFont="1" applyFill="1" applyBorder="1"/>
    <xf numFmtId="0" fontId="4" fillId="5" borderId="1" xfId="0" applyFont="1" applyFill="1" applyBorder="1"/>
    <xf numFmtId="0" fontId="0" fillId="7" borderId="0" xfId="0" applyFill="1"/>
    <xf numFmtId="0" fontId="0" fillId="7" borderId="0" xfId="0" applyFill="1" applyAlignment="1">
      <alignment wrapText="1"/>
    </xf>
    <xf numFmtId="0" fontId="4" fillId="7" borderId="0" xfId="0" applyFont="1" applyFill="1" applyAlignment="1">
      <alignment wrapText="1"/>
    </xf>
    <xf numFmtId="0" fontId="1" fillId="7" borderId="0" xfId="0" applyFont="1" applyFill="1"/>
    <xf numFmtId="0" fontId="0" fillId="7" borderId="0" xfId="0" applyFill="1" applyAlignment="1">
      <alignment horizontal="left" vertical="top" wrapText="1" indent="2"/>
    </xf>
    <xf numFmtId="0" fontId="15" fillId="7" borderId="0" xfId="0" applyFont="1" applyFill="1"/>
    <xf numFmtId="0" fontId="3" fillId="7" borderId="12" xfId="0" applyFont="1" applyFill="1" applyBorder="1"/>
    <xf numFmtId="0" fontId="4" fillId="7" borderId="12" xfId="0" applyFont="1" applyFill="1" applyBorder="1"/>
    <xf numFmtId="0" fontId="4" fillId="7" borderId="0" xfId="0" applyFont="1" applyFill="1"/>
    <xf numFmtId="0" fontId="2" fillId="7" borderId="0" xfId="0" applyFont="1" applyFill="1"/>
    <xf numFmtId="0" fontId="3" fillId="7" borderId="0" xfId="0" applyFont="1" applyFill="1"/>
    <xf numFmtId="0" fontId="6" fillId="7" borderId="0" xfId="0" applyFont="1" applyFill="1"/>
    <xf numFmtId="0" fontId="4" fillId="7" borderId="16" xfId="0" applyFont="1" applyFill="1" applyBorder="1"/>
    <xf numFmtId="0" fontId="0" fillId="7" borderId="17" xfId="0" applyFill="1" applyBorder="1"/>
    <xf numFmtId="0" fontId="4" fillId="7" borderId="18" xfId="0" applyFont="1" applyFill="1" applyBorder="1"/>
    <xf numFmtId="0" fontId="4" fillId="7" borderId="18" xfId="0" applyFont="1" applyFill="1" applyBorder="1" applyAlignment="1">
      <alignment wrapText="1"/>
    </xf>
    <xf numFmtId="0" fontId="4" fillId="7" borderId="19" xfId="0" applyFont="1" applyFill="1" applyBorder="1" applyAlignment="1">
      <alignment wrapText="1"/>
    </xf>
    <xf numFmtId="0" fontId="5" fillId="7" borderId="20" xfId="0" applyFont="1" applyFill="1" applyBorder="1" applyAlignment="1">
      <alignment horizontal="left"/>
    </xf>
    <xf numFmtId="0" fontId="0" fillId="7" borderId="20" xfId="0" applyFill="1" applyBorder="1"/>
    <xf numFmtId="0" fontId="0" fillId="7" borderId="21" xfId="0" applyFill="1" applyBorder="1"/>
    <xf numFmtId="0" fontId="9" fillId="7" borderId="0" xfId="0" applyFont="1" applyFill="1"/>
    <xf numFmtId="2" fontId="9" fillId="7" borderId="0" xfId="0" applyNumberFormat="1" applyFont="1" applyFill="1"/>
    <xf numFmtId="0" fontId="10" fillId="7" borderId="0" xfId="0" applyFont="1" applyFill="1"/>
    <xf numFmtId="2" fontId="0" fillId="7" borderId="0" xfId="0" applyNumberFormat="1" applyFill="1"/>
    <xf numFmtId="14" fontId="9" fillId="3" borderId="1" xfId="0" applyNumberFormat="1" applyFont="1" applyFill="1" applyBorder="1" applyAlignment="1" applyProtection="1">
      <alignment horizontal="center"/>
      <protection locked="0"/>
    </xf>
    <xf numFmtId="2" fontId="9" fillId="3" borderId="5" xfId="0" applyNumberFormat="1" applyFont="1" applyFill="1" applyBorder="1" applyAlignment="1" applyProtection="1">
      <alignment horizontal="center"/>
      <protection locked="0"/>
    </xf>
    <xf numFmtId="2" fontId="9" fillId="3" borderId="7" xfId="0" applyNumberFormat="1" applyFont="1" applyFill="1" applyBorder="1" applyAlignment="1" applyProtection="1">
      <alignment horizontal="center"/>
      <protection locked="0"/>
    </xf>
    <xf numFmtId="0" fontId="4" fillId="7" borderId="19" xfId="0" applyFont="1" applyFill="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15" fillId="11" borderId="22" xfId="0" applyFont="1" applyFill="1" applyBorder="1" applyAlignment="1">
      <alignment wrapText="1"/>
    </xf>
    <xf numFmtId="0" fontId="15" fillId="11" borderId="23" xfId="0" applyFont="1" applyFill="1" applyBorder="1" applyAlignment="1">
      <alignment wrapText="1"/>
    </xf>
    <xf numFmtId="0" fontId="15" fillId="11" borderId="24" xfId="0" applyFont="1" applyFill="1" applyBorder="1" applyAlignment="1">
      <alignment wrapText="1"/>
    </xf>
    <xf numFmtId="0" fontId="4" fillId="7" borderId="18" xfId="0" applyFont="1" applyFill="1" applyBorder="1" applyAlignment="1">
      <alignment vertical="top" wrapText="1"/>
    </xf>
    <xf numFmtId="0" fontId="4" fillId="7" borderId="0" xfId="0" applyFont="1" applyFill="1" applyAlignment="1">
      <alignment vertical="top" wrapText="1"/>
    </xf>
    <xf numFmtId="0" fontId="4" fillId="7" borderId="17" xfId="0" applyFont="1" applyFill="1" applyBorder="1" applyAlignment="1">
      <alignment vertical="top" wrapText="1"/>
    </xf>
    <xf numFmtId="0" fontId="4" fillId="7" borderId="18" xfId="0" applyFont="1" applyFill="1" applyBorder="1" applyAlignment="1">
      <alignment horizontal="left" vertical="top" wrapText="1" indent="1"/>
    </xf>
    <xf numFmtId="0" fontId="0" fillId="0" borderId="0" xfId="0" applyAlignment="1">
      <alignment horizontal="left" vertical="top" wrapText="1" indent="1"/>
    </xf>
    <xf numFmtId="0" fontId="0" fillId="0" borderId="17" xfId="0" applyBorder="1" applyAlignment="1">
      <alignment horizontal="left" vertical="top" wrapText="1" indent="1"/>
    </xf>
    <xf numFmtId="0" fontId="5" fillId="10" borderId="0" xfId="0" applyFont="1" applyFill="1" applyAlignment="1">
      <alignment horizontal="left"/>
    </xf>
    <xf numFmtId="0" fontId="5" fillId="8" borderId="0" xfId="0" applyFont="1" applyFill="1" applyAlignment="1">
      <alignment horizontal="left"/>
    </xf>
    <xf numFmtId="0" fontId="5" fillId="12" borderId="0" xfId="0" applyFont="1" applyFill="1" applyAlignment="1">
      <alignment horizontal="left"/>
    </xf>
    <xf numFmtId="0" fontId="15" fillId="11" borderId="13" xfId="0" applyFont="1" applyFill="1" applyBorder="1" applyAlignment="1">
      <alignment horizontal="left"/>
    </xf>
    <xf numFmtId="0" fontId="15" fillId="11" borderId="14" xfId="0" applyFont="1" applyFill="1" applyBorder="1" applyAlignment="1">
      <alignment horizontal="left"/>
    </xf>
    <xf numFmtId="0" fontId="15" fillId="11" borderId="15" xfId="0" applyFont="1" applyFill="1" applyBorder="1" applyAlignment="1">
      <alignment horizontal="left"/>
    </xf>
    <xf numFmtId="0" fontId="15" fillId="11" borderId="22" xfId="0" applyFont="1" applyFill="1" applyBorder="1" applyAlignment="1">
      <alignment vertical="top" wrapText="1"/>
    </xf>
    <xf numFmtId="0" fontId="16" fillId="11" borderId="23" xfId="0" applyFont="1" applyFill="1" applyBorder="1" applyAlignment="1">
      <alignment vertical="top" wrapText="1"/>
    </xf>
    <xf numFmtId="0" fontId="16" fillId="11" borderId="24" xfId="0" applyFont="1" applyFill="1" applyBorder="1" applyAlignment="1">
      <alignment vertical="top" wrapText="1"/>
    </xf>
    <xf numFmtId="0" fontId="10" fillId="4" borderId="2" xfId="0" applyFont="1" applyFill="1" applyBorder="1" applyAlignment="1">
      <alignment horizontal="center"/>
    </xf>
    <xf numFmtId="0" fontId="10" fillId="4" borderId="3" xfId="0" applyFont="1" applyFill="1" applyBorder="1" applyAlignment="1">
      <alignment horizontal="center"/>
    </xf>
    <xf numFmtId="0" fontId="10" fillId="4" borderId="4" xfId="0" applyFont="1" applyFill="1" applyBorder="1" applyAlignment="1">
      <alignment horizontal="center"/>
    </xf>
    <xf numFmtId="0" fontId="4" fillId="7" borderId="0" xfId="0" applyFont="1" applyFill="1" applyAlignment="1">
      <alignment wrapText="1"/>
    </xf>
    <xf numFmtId="0" fontId="10" fillId="6" borderId="2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9" fillId="6" borderId="5" xfId="0" applyFont="1" applyFill="1" applyBorder="1" applyAlignment="1">
      <alignment horizontal="center"/>
    </xf>
    <xf numFmtId="14" fontId="9" fillId="3" borderId="6" xfId="0" applyNumberFormat="1" applyFont="1" applyFill="1" applyBorder="1" applyAlignment="1" applyProtection="1">
      <alignment horizontal="center"/>
      <protection locked="0"/>
    </xf>
    <xf numFmtId="0" fontId="9" fillId="6" borderId="7" xfId="0" applyFont="1" applyFill="1" applyBorder="1" applyAlignment="1">
      <alignment horizontal="center"/>
    </xf>
    <xf numFmtId="14" fontId="9" fillId="3" borderId="8" xfId="0" applyNumberFormat="1" applyFont="1" applyFill="1" applyBorder="1" applyAlignment="1" applyProtection="1">
      <alignment horizontal="center"/>
      <protection locked="0"/>
    </xf>
    <xf numFmtId="14" fontId="9" fillId="3" borderId="9" xfId="0" applyNumberFormat="1" applyFont="1" applyFill="1" applyBorder="1" applyAlignment="1" applyProtection="1">
      <alignment horizontal="center"/>
      <protection locked="0"/>
    </xf>
    <xf numFmtId="0" fontId="10" fillId="4" borderId="25" xfId="0" applyFont="1" applyFill="1" applyBorder="1" applyAlignment="1">
      <alignment horizontal="center"/>
    </xf>
    <xf numFmtId="0" fontId="10" fillId="4" borderId="26" xfId="0" applyFont="1" applyFill="1" applyBorder="1" applyAlignment="1">
      <alignment horizontal="center"/>
    </xf>
    <xf numFmtId="0" fontId="10" fillId="4" borderId="27" xfId="0" applyFont="1" applyFill="1" applyBorder="1" applyAlignment="1">
      <alignment horizontal="center"/>
    </xf>
    <xf numFmtId="14" fontId="9" fillId="3" borderId="6" xfId="0" applyNumberFormat="1" applyFont="1" applyFill="1" applyBorder="1" applyAlignment="1">
      <alignment horizontal="center"/>
    </xf>
    <xf numFmtId="14" fontId="9" fillId="3" borderId="8" xfId="0" applyNumberFormat="1" applyFont="1" applyFill="1" applyBorder="1" applyAlignment="1">
      <alignment horizontal="center"/>
    </xf>
    <xf numFmtId="14" fontId="9" fillId="3" borderId="9" xfId="0" applyNumberFormat="1" applyFont="1" applyFill="1" applyBorder="1" applyAlignment="1">
      <alignment horizontal="center"/>
    </xf>
  </cellXfs>
  <cellStyles count="1">
    <cellStyle name="Normal" xfId="0" builtinId="0"/>
  </cellStyles>
  <dxfs count="24">
    <dxf>
      <font>
        <color rgb="FF9C0006"/>
      </font>
      <fill>
        <patternFill>
          <bgColor rgb="FFFFC7CE"/>
        </patternFill>
      </fill>
    </dxf>
    <dxf>
      <font>
        <color rgb="FF9C0006"/>
      </font>
      <fill>
        <patternFill>
          <bgColor rgb="FFFFC7CE"/>
        </patternFill>
      </fill>
    </dxf>
    <dxf>
      <font>
        <color auto="1"/>
      </font>
      <fill>
        <patternFill patternType="solid">
          <bgColor theme="3" tint="0.749961851863155"/>
        </patternFill>
      </fill>
    </dxf>
    <dxf>
      <font>
        <color rgb="FF9C0006"/>
      </font>
      <fill>
        <patternFill>
          <bgColor rgb="FFFFC7CE"/>
        </patternFill>
      </fill>
    </dxf>
    <dxf>
      <font>
        <color rgb="FF9C0006"/>
      </font>
      <fill>
        <patternFill>
          <bgColor rgb="FFFFC7CE"/>
        </patternFill>
      </fill>
    </dxf>
    <dxf>
      <font>
        <color auto="1"/>
      </font>
      <fill>
        <patternFill patternType="solid">
          <bgColor theme="3" tint="0.749961851863155"/>
        </patternFill>
      </fill>
    </dxf>
    <dxf>
      <font>
        <color rgb="FF9C0006"/>
      </font>
      <fill>
        <patternFill>
          <bgColor rgb="FFFFC7CE"/>
        </patternFill>
      </fill>
    </dxf>
    <dxf>
      <font>
        <color rgb="FF9C0006"/>
      </font>
      <fill>
        <patternFill>
          <bgColor rgb="FFFFC7CE"/>
        </patternFill>
      </fill>
    </dxf>
    <dxf>
      <font>
        <color auto="1"/>
      </font>
      <fill>
        <patternFill patternType="solid">
          <bgColor theme="3" tint="0.749961851863155"/>
        </patternFill>
      </fill>
    </dxf>
    <dxf>
      <font>
        <color rgb="FF9C0006"/>
      </font>
      <fill>
        <patternFill>
          <bgColor rgb="FFFFC7CE"/>
        </patternFill>
      </fill>
    </dxf>
    <dxf>
      <font>
        <color rgb="FF9C0006"/>
      </font>
      <fill>
        <patternFill>
          <bgColor rgb="FFFFC7CE"/>
        </patternFill>
      </fill>
    </dxf>
    <dxf>
      <font>
        <color auto="1"/>
      </font>
      <fill>
        <patternFill patternType="solid">
          <bgColor theme="3" tint="0.749961851863155"/>
        </patternFill>
      </fill>
    </dxf>
    <dxf>
      <font>
        <color rgb="FF9C0006"/>
      </font>
      <fill>
        <patternFill>
          <bgColor rgb="FFFFC7CE"/>
        </patternFill>
      </fill>
    </dxf>
    <dxf>
      <font>
        <color rgb="FF9C0006"/>
      </font>
      <fill>
        <patternFill>
          <bgColor rgb="FFFFC7CE"/>
        </patternFill>
      </fill>
    </dxf>
    <dxf>
      <font>
        <color auto="1"/>
      </font>
      <fill>
        <patternFill patternType="solid">
          <bgColor theme="3" tint="0.749961851863155"/>
        </patternFill>
      </fill>
    </dxf>
    <dxf>
      <font>
        <color auto="1"/>
      </font>
      <fill>
        <patternFill patternType="solid">
          <bgColor theme="3" tint="0.749961851863155"/>
        </patternFill>
      </fill>
    </dxf>
    <dxf>
      <font>
        <color rgb="FF9C0006"/>
      </font>
      <fill>
        <patternFill>
          <bgColor rgb="FFFFC7CE"/>
        </patternFill>
      </fill>
    </dxf>
    <dxf>
      <font>
        <color rgb="FF9C0006"/>
      </font>
      <fill>
        <patternFill>
          <bgColor rgb="FFFFC7CE"/>
        </patternFill>
      </fill>
    </dxf>
    <dxf>
      <font>
        <color auto="1"/>
      </font>
      <fill>
        <patternFill patternType="solid">
          <bgColor theme="3" tint="0.749961851863155"/>
        </patternFill>
      </fill>
    </dxf>
    <dxf>
      <font>
        <color auto="1"/>
      </font>
      <fill>
        <patternFill patternType="solid">
          <bgColor theme="3" tint="0.749961851863155"/>
        </patternFill>
      </fill>
    </dxf>
    <dxf>
      <fill>
        <patternFill>
          <bgColor theme="9" tint="0.79998168889431442"/>
        </patternFill>
      </fill>
    </dxf>
    <dxf>
      <fill>
        <patternFill>
          <bgColor theme="9" tint="0.59996337778862885"/>
        </patternFill>
      </fill>
    </dxf>
    <dxf>
      <fill>
        <patternFill>
          <bgColor theme="2" tint="-9.9948118533890809E-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4" xr9:uid="{649152B2-4B84-4956-B360-5A73A98877A0}">
      <tableStyleElement type="wholeTable" dxfId="23"/>
      <tableStyleElement type="headerRow" dxfId="22"/>
      <tableStyleElement type="firstRowStripe" dxfId="21"/>
      <tableStyleElement type="secondRowStripe" dxfId="20"/>
    </tableStyle>
  </tableStyles>
  <colors>
    <mruColors>
      <color rgb="FF007DC3"/>
      <color rgb="FFF89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63500</xdr:colOff>
      <xdr:row>15</xdr:row>
      <xdr:rowOff>53975</xdr:rowOff>
    </xdr:from>
    <xdr:to>
      <xdr:col>23</xdr:col>
      <xdr:colOff>502430</xdr:colOff>
      <xdr:row>21</xdr:row>
      <xdr:rowOff>55762</xdr:rowOff>
    </xdr:to>
    <xdr:pic>
      <xdr:nvPicPr>
        <xdr:cNvPr id="2" name="Picture 1">
          <a:extLst>
            <a:ext uri="{FF2B5EF4-FFF2-40B4-BE49-F238E27FC236}">
              <a16:creationId xmlns:a16="http://schemas.microsoft.com/office/drawing/2014/main" id="{A14C2D29-962C-4664-903D-6398D13685B6}"/>
            </a:ext>
          </a:extLst>
        </xdr:cNvPr>
        <xdr:cNvPicPr>
          <a:picLocks noChangeAspect="1"/>
        </xdr:cNvPicPr>
      </xdr:nvPicPr>
      <xdr:blipFill>
        <a:blip xmlns:r="http://schemas.openxmlformats.org/officeDocument/2006/relationships" r:embed="rId1"/>
        <a:stretch>
          <a:fillRect/>
        </a:stretch>
      </xdr:blipFill>
      <xdr:spPr>
        <a:xfrm>
          <a:off x="9693275" y="2997200"/>
          <a:ext cx="5925330" cy="4288037"/>
        </a:xfrm>
        <a:prstGeom prst="rect">
          <a:avLst/>
        </a:prstGeom>
        <a:solidFill>
          <a:schemeClr val="bg1"/>
        </a:solidFill>
      </xdr:spPr>
    </xdr:pic>
    <xdr:clientData/>
  </xdr:twoCellAnchor>
  <xdr:twoCellAnchor editAs="oneCell">
    <xdr:from>
      <xdr:col>11</xdr:col>
      <xdr:colOff>752475</xdr:colOff>
      <xdr:row>0</xdr:row>
      <xdr:rowOff>158750</xdr:rowOff>
    </xdr:from>
    <xdr:to>
      <xdr:col>12</xdr:col>
      <xdr:colOff>690934</xdr:colOff>
      <xdr:row>6</xdr:row>
      <xdr:rowOff>17417</xdr:rowOff>
    </xdr:to>
    <xdr:pic>
      <xdr:nvPicPr>
        <xdr:cNvPr id="3" name="Picture 2">
          <a:extLst>
            <a:ext uri="{FF2B5EF4-FFF2-40B4-BE49-F238E27FC236}">
              <a16:creationId xmlns:a16="http://schemas.microsoft.com/office/drawing/2014/main" id="{36E7B705-3146-44A0-BDC9-EFDEAA7EF8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0550" y="158750"/>
          <a:ext cx="719509" cy="10683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8478E-CDF1-46AE-BD49-2EC60659DEE9}">
  <sheetPr>
    <tabColor theme="2" tint="-0.499984740745262"/>
  </sheetPr>
  <dimension ref="B2:Q23"/>
  <sheetViews>
    <sheetView workbookViewId="0">
      <selection activeCell="E7" sqref="E7"/>
    </sheetView>
  </sheetViews>
  <sheetFormatPr defaultRowHeight="15" x14ac:dyDescent="0.25"/>
  <cols>
    <col min="1" max="1" width="4.140625" style="20" customWidth="1"/>
    <col min="2" max="2" width="2.28515625" style="21" customWidth="1"/>
    <col min="3" max="13" width="11.7109375" style="20" customWidth="1"/>
    <col min="14" max="16384" width="9.140625" style="20"/>
  </cols>
  <sheetData>
    <row r="2" spans="2:17" ht="20.25" x14ac:dyDescent="0.3">
      <c r="B2" s="29" t="s">
        <v>36</v>
      </c>
    </row>
    <row r="3" spans="2:17" x14ac:dyDescent="0.25">
      <c r="B3" s="30" t="s">
        <v>16</v>
      </c>
    </row>
    <row r="4" spans="2:17" x14ac:dyDescent="0.25">
      <c r="B4" s="31" t="s">
        <v>15</v>
      </c>
    </row>
    <row r="5" spans="2:17" x14ac:dyDescent="0.25">
      <c r="B5" s="22"/>
    </row>
    <row r="6" spans="2:17" x14ac:dyDescent="0.25">
      <c r="B6" s="22"/>
    </row>
    <row r="7" spans="2:17" x14ac:dyDescent="0.25">
      <c r="B7" s="22"/>
    </row>
    <row r="8" spans="2:17" ht="15.75" x14ac:dyDescent="0.25">
      <c r="B8" s="62" t="s">
        <v>30</v>
      </c>
      <c r="C8" s="63"/>
      <c r="D8" s="63"/>
      <c r="E8" s="63"/>
      <c r="F8" s="63"/>
      <c r="G8" s="63"/>
      <c r="H8" s="63"/>
      <c r="I8" s="63"/>
      <c r="J8" s="63"/>
      <c r="K8" s="63"/>
      <c r="L8" s="63"/>
      <c r="M8" s="64"/>
      <c r="N8" s="25"/>
      <c r="O8" s="25"/>
      <c r="P8" s="25"/>
      <c r="Q8" s="25"/>
    </row>
    <row r="9" spans="2:17" x14ac:dyDescent="0.25">
      <c r="B9" s="32"/>
      <c r="C9" s="26"/>
      <c r="D9" s="27"/>
      <c r="E9" s="27"/>
      <c r="F9" s="27"/>
      <c r="G9" s="27"/>
      <c r="M9" s="33"/>
    </row>
    <row r="10" spans="2:17" x14ac:dyDescent="0.25">
      <c r="B10" s="34"/>
      <c r="C10" s="59" t="s">
        <v>0</v>
      </c>
      <c r="D10" s="59"/>
      <c r="E10" s="59"/>
      <c r="F10" s="28" t="s">
        <v>28</v>
      </c>
      <c r="G10" s="28"/>
      <c r="M10" s="33"/>
    </row>
    <row r="11" spans="2:17" x14ac:dyDescent="0.25">
      <c r="B11" s="34"/>
      <c r="C11" s="60" t="s">
        <v>31</v>
      </c>
      <c r="D11" s="60"/>
      <c r="E11" s="60"/>
      <c r="F11" s="28" t="s">
        <v>29</v>
      </c>
      <c r="G11" s="28"/>
      <c r="M11" s="33"/>
    </row>
    <row r="12" spans="2:17" x14ac:dyDescent="0.25">
      <c r="B12" s="35"/>
      <c r="C12" s="61" t="s">
        <v>32</v>
      </c>
      <c r="D12" s="61"/>
      <c r="E12" s="61"/>
      <c r="F12" s="28" t="s">
        <v>33</v>
      </c>
      <c r="M12" s="33"/>
    </row>
    <row r="13" spans="2:17" x14ac:dyDescent="0.25">
      <c r="B13" s="36"/>
      <c r="C13" s="37"/>
      <c r="D13" s="37"/>
      <c r="E13" s="37"/>
      <c r="F13" s="38"/>
      <c r="G13" s="38"/>
      <c r="H13" s="38"/>
      <c r="I13" s="38"/>
      <c r="J13" s="38"/>
      <c r="K13" s="38"/>
      <c r="L13" s="38"/>
      <c r="M13" s="39"/>
    </row>
    <row r="14" spans="2:17" x14ac:dyDescent="0.25">
      <c r="B14" s="22"/>
    </row>
    <row r="15" spans="2:17" ht="15.75" x14ac:dyDescent="0.25">
      <c r="B15" s="50" t="s">
        <v>0</v>
      </c>
      <c r="C15" s="51"/>
      <c r="D15" s="51"/>
      <c r="E15" s="51"/>
      <c r="F15" s="51"/>
      <c r="G15" s="51"/>
      <c r="H15" s="51"/>
      <c r="I15" s="51"/>
      <c r="J15" s="51"/>
      <c r="K15" s="51"/>
      <c r="L15" s="51"/>
      <c r="M15" s="52"/>
      <c r="O15" s="23" t="s">
        <v>1</v>
      </c>
    </row>
    <row r="16" spans="2:17" ht="39.75" customHeight="1" x14ac:dyDescent="0.25">
      <c r="B16" s="53" t="s">
        <v>17</v>
      </c>
      <c r="C16" s="54"/>
      <c r="D16" s="54"/>
      <c r="E16" s="54"/>
      <c r="F16" s="54"/>
      <c r="G16" s="54"/>
      <c r="H16" s="54"/>
      <c r="I16" s="54"/>
      <c r="J16" s="54"/>
      <c r="K16" s="54"/>
      <c r="L16" s="54"/>
      <c r="M16" s="55"/>
      <c r="N16" s="21"/>
    </row>
    <row r="17" spans="2:14" ht="54.75" customHeight="1" x14ac:dyDescent="0.25">
      <c r="B17" s="53" t="s">
        <v>2</v>
      </c>
      <c r="C17" s="54"/>
      <c r="D17" s="54"/>
      <c r="E17" s="54"/>
      <c r="F17" s="54"/>
      <c r="G17" s="54"/>
      <c r="H17" s="54"/>
      <c r="I17" s="54"/>
      <c r="J17" s="54"/>
      <c r="K17" s="54"/>
      <c r="L17" s="54"/>
      <c r="M17" s="55"/>
      <c r="N17" s="21"/>
    </row>
    <row r="18" spans="2:14" x14ac:dyDescent="0.25">
      <c r="B18" s="53" t="s">
        <v>34</v>
      </c>
      <c r="C18" s="54"/>
      <c r="D18" s="54"/>
      <c r="E18" s="54"/>
      <c r="F18" s="54"/>
      <c r="G18" s="54"/>
      <c r="H18" s="54"/>
      <c r="I18" s="54"/>
      <c r="J18" s="54"/>
      <c r="K18" s="54"/>
      <c r="L18" s="54"/>
      <c r="M18" s="55"/>
      <c r="N18" s="21"/>
    </row>
    <row r="19" spans="2:14" ht="42.75" customHeight="1" x14ac:dyDescent="0.25">
      <c r="B19" s="56" t="s">
        <v>18</v>
      </c>
      <c r="C19" s="57"/>
      <c r="D19" s="57"/>
      <c r="E19" s="57"/>
      <c r="F19" s="57"/>
      <c r="G19" s="57"/>
      <c r="H19" s="57"/>
      <c r="I19" s="57"/>
      <c r="J19" s="57"/>
      <c r="K19" s="57"/>
      <c r="L19" s="57"/>
      <c r="M19" s="58"/>
      <c r="N19" s="24"/>
    </row>
    <row r="20" spans="2:14" ht="85.5" customHeight="1" x14ac:dyDescent="0.25">
      <c r="B20" s="56" t="s">
        <v>19</v>
      </c>
      <c r="C20" s="57"/>
      <c r="D20" s="57"/>
      <c r="E20" s="57"/>
      <c r="F20" s="57"/>
      <c r="G20" s="57"/>
      <c r="H20" s="57"/>
      <c r="I20" s="57"/>
      <c r="J20" s="57"/>
      <c r="K20" s="57"/>
      <c r="L20" s="57"/>
      <c r="M20" s="58"/>
      <c r="N20" s="24"/>
    </row>
    <row r="21" spans="2:14" ht="99.75" customHeight="1" x14ac:dyDescent="0.25">
      <c r="B21" s="56" t="s">
        <v>35</v>
      </c>
      <c r="C21" s="57"/>
      <c r="D21" s="57"/>
      <c r="E21" s="57"/>
      <c r="F21" s="57"/>
      <c r="G21" s="57"/>
      <c r="H21" s="57"/>
      <c r="I21" s="57"/>
      <c r="J21" s="57"/>
      <c r="K21" s="57"/>
      <c r="L21" s="57"/>
      <c r="M21" s="58"/>
      <c r="N21" s="24"/>
    </row>
    <row r="22" spans="2:14" ht="15.75" x14ac:dyDescent="0.25">
      <c r="B22" s="65" t="s">
        <v>21</v>
      </c>
      <c r="C22" s="66"/>
      <c r="D22" s="66"/>
      <c r="E22" s="66"/>
      <c r="F22" s="66"/>
      <c r="G22" s="66"/>
      <c r="H22" s="66"/>
      <c r="I22" s="66"/>
      <c r="J22" s="66"/>
      <c r="K22" s="66"/>
      <c r="L22" s="66"/>
      <c r="M22" s="67"/>
    </row>
    <row r="23" spans="2:14" ht="52.5" customHeight="1" x14ac:dyDescent="0.25">
      <c r="B23" s="47" t="s">
        <v>20</v>
      </c>
      <c r="C23" s="48"/>
      <c r="D23" s="48"/>
      <c r="E23" s="48"/>
      <c r="F23" s="48"/>
      <c r="G23" s="48"/>
      <c r="H23" s="48"/>
      <c r="I23" s="48"/>
      <c r="J23" s="48"/>
      <c r="K23" s="48"/>
      <c r="L23" s="48"/>
      <c r="M23" s="49"/>
    </row>
  </sheetData>
  <sheetProtection algorithmName="SHA-512" hashValue="CcjxK6Sdnlv9xdjXG9vfq86Lm2Qtu45egfS3SApj8SY4iQ3nznVRCEQEMf1pcxcDrODwEYQGY5JYGOv8fKCEKA==" saltValue="HF7IRk1KDIGbyd8sSk27/Q==" spinCount="100000" sheet="1" objects="1" scenarios="1"/>
  <mergeCells count="13">
    <mergeCell ref="C10:E10"/>
    <mergeCell ref="C11:E11"/>
    <mergeCell ref="C12:E12"/>
    <mergeCell ref="B8:M8"/>
    <mergeCell ref="B22:M22"/>
    <mergeCell ref="B23:M23"/>
    <mergeCell ref="B15:M15"/>
    <mergeCell ref="B16:M16"/>
    <mergeCell ref="B17:M17"/>
    <mergeCell ref="B18:M18"/>
    <mergeCell ref="B19:M19"/>
    <mergeCell ref="B20:M20"/>
    <mergeCell ref="B21:M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27BF-BB9E-4DDC-AFF1-E49A16BD5C2E}">
  <sheetPr>
    <tabColor rgb="FFF89728"/>
  </sheetPr>
  <dimension ref="A2:AC106"/>
  <sheetViews>
    <sheetView zoomScale="90" zoomScaleNormal="90" workbookViewId="0">
      <selection activeCell="H3" sqref="H3"/>
    </sheetView>
  </sheetViews>
  <sheetFormatPr defaultRowHeight="12.75" x14ac:dyDescent="0.2"/>
  <cols>
    <col min="1" max="1" width="9.42578125" style="40" bestFit="1" customWidth="1"/>
    <col min="2" max="2" width="13.28515625" style="40" customWidth="1"/>
    <col min="3" max="3" width="9.42578125" style="40" customWidth="1"/>
    <col min="4" max="4" width="9.140625" style="40" customWidth="1"/>
    <col min="5" max="5" width="9.28515625" style="40" customWidth="1"/>
    <col min="6" max="6" width="9.7109375" style="40" customWidth="1"/>
    <col min="7" max="7" width="16.28515625" style="40" customWidth="1"/>
    <col min="8" max="8" width="23.5703125" style="40" customWidth="1"/>
    <col min="9" max="10" width="9.140625" style="40"/>
    <col min="11" max="11" width="9.7109375" style="40" customWidth="1"/>
    <col min="12" max="12" width="17.140625" style="40" customWidth="1"/>
    <col min="13" max="13" width="23.5703125" style="40" customWidth="1"/>
    <col min="14" max="16" width="9.140625" style="40"/>
    <col min="17" max="17" width="24.42578125" style="40" customWidth="1"/>
    <col min="18" max="23" width="16.7109375" style="40" customWidth="1"/>
    <col min="24" max="16384" width="9.140625" style="40"/>
  </cols>
  <sheetData>
    <row r="2" spans="1:29" ht="14.25" x14ac:dyDescent="0.2">
      <c r="B2" s="15"/>
      <c r="C2" s="16" t="s">
        <v>26</v>
      </c>
      <c r="D2" s="16"/>
      <c r="E2" s="17"/>
      <c r="F2" s="18"/>
      <c r="O2" s="42"/>
    </row>
    <row r="3" spans="1:29" ht="14.25" x14ac:dyDescent="0.2">
      <c r="B3" s="19"/>
      <c r="C3" s="16" t="s">
        <v>27</v>
      </c>
      <c r="D3" s="16"/>
      <c r="E3" s="17"/>
      <c r="F3" s="18"/>
      <c r="O3" s="42"/>
    </row>
    <row r="4" spans="1:29" ht="13.5" thickBot="1" x14ac:dyDescent="0.25">
      <c r="O4" s="42"/>
    </row>
    <row r="5" spans="1:29" ht="15" thickBot="1" x14ac:dyDescent="0.3">
      <c r="D5" s="80" t="s">
        <v>22</v>
      </c>
      <c r="E5" s="81"/>
      <c r="F5" s="81"/>
      <c r="G5" s="81"/>
      <c r="H5" s="82"/>
      <c r="I5" s="80" t="s">
        <v>23</v>
      </c>
      <c r="J5" s="81"/>
      <c r="K5" s="81"/>
      <c r="L5" s="81"/>
      <c r="M5" s="82"/>
    </row>
    <row r="6" spans="1:29" ht="51" x14ac:dyDescent="0.2">
      <c r="A6" s="72" t="s">
        <v>3</v>
      </c>
      <c r="B6" s="73" t="s">
        <v>4</v>
      </c>
      <c r="C6" s="74" t="s">
        <v>5</v>
      </c>
      <c r="D6" s="2" t="s">
        <v>6</v>
      </c>
      <c r="E6" s="1" t="s">
        <v>7</v>
      </c>
      <c r="F6" s="1" t="s">
        <v>8</v>
      </c>
      <c r="G6" s="1" t="s">
        <v>9</v>
      </c>
      <c r="H6" s="3" t="s">
        <v>10</v>
      </c>
      <c r="I6" s="2" t="s">
        <v>6</v>
      </c>
      <c r="J6" s="1" t="s">
        <v>7</v>
      </c>
      <c r="K6" s="1" t="s">
        <v>8</v>
      </c>
      <c r="L6" s="1" t="s">
        <v>9</v>
      </c>
      <c r="M6" s="3" t="s">
        <v>11</v>
      </c>
      <c r="N6" s="41"/>
      <c r="O6" s="41"/>
      <c r="P6" s="41"/>
      <c r="Q6" s="41"/>
      <c r="R6" s="41"/>
      <c r="S6" s="41"/>
      <c r="T6" s="41"/>
      <c r="U6" s="41"/>
      <c r="V6" s="41"/>
      <c r="W6" s="41"/>
      <c r="X6" s="41"/>
      <c r="Y6" s="41"/>
      <c r="Z6" s="41"/>
      <c r="AA6" s="41"/>
      <c r="AB6" s="41"/>
      <c r="AC6" s="41"/>
    </row>
    <row r="7" spans="1:29" x14ac:dyDescent="0.2">
      <c r="A7" s="75">
        <v>1</v>
      </c>
      <c r="B7" s="44"/>
      <c r="C7" s="76"/>
      <c r="D7" s="45"/>
      <c r="E7" s="6" t="str">
        <f>IFERROR(AVERAGE($D$7:D7),"")</f>
        <v/>
      </c>
      <c r="F7" s="6" t="s">
        <v>13</v>
      </c>
      <c r="G7" s="7"/>
      <c r="H7" s="8"/>
      <c r="I7" s="5"/>
      <c r="J7" s="6" t="str">
        <f>IFERROR(IF(ISBLANK(I7),"",AVERAGE($I$7:I7)),"")</f>
        <v/>
      </c>
      <c r="K7" s="6" t="s">
        <v>13</v>
      </c>
      <c r="L7" s="7"/>
      <c r="M7" s="9"/>
    </row>
    <row r="8" spans="1:29" x14ac:dyDescent="0.2">
      <c r="A8" s="75">
        <v>2</v>
      </c>
      <c r="B8" s="44"/>
      <c r="C8" s="76"/>
      <c r="D8" s="45"/>
      <c r="E8" s="6" t="str">
        <f>IFERROR(IF(ISBLANK(D8),"",AVERAGE($D$7:D8)),"")</f>
        <v/>
      </c>
      <c r="F8" s="6" t="s">
        <v>13</v>
      </c>
      <c r="G8" s="7"/>
      <c r="H8" s="8"/>
      <c r="I8" s="5"/>
      <c r="J8" s="6" t="str">
        <f>IFERROR(IF(ISBLANK(I8),"",AVERAGE($I$7:I8)),"")</f>
        <v/>
      </c>
      <c r="K8" s="6" t="s">
        <v>13</v>
      </c>
      <c r="L8" s="7"/>
      <c r="M8" s="9"/>
    </row>
    <row r="9" spans="1:29" x14ac:dyDescent="0.2">
      <c r="A9" s="75">
        <v>3</v>
      </c>
      <c r="B9" s="44"/>
      <c r="C9" s="76"/>
      <c r="D9" s="45"/>
      <c r="E9" s="6" t="str">
        <f>IFERROR(IF(ISBLANK(D9),"",AVERAGE($D$7:D9)),"")</f>
        <v/>
      </c>
      <c r="F9" s="6" t="s">
        <v>13</v>
      </c>
      <c r="G9" s="7"/>
      <c r="H9" s="8"/>
      <c r="I9" s="5"/>
      <c r="J9" s="6" t="str">
        <f>IFERROR(IF(ISBLANK(I9),"",AVERAGE($I$7:I9)),"")</f>
        <v/>
      </c>
      <c r="K9" s="6" t="s">
        <v>13</v>
      </c>
      <c r="L9" s="7"/>
      <c r="M9" s="9"/>
    </row>
    <row r="10" spans="1:29" x14ac:dyDescent="0.2">
      <c r="A10" s="75">
        <v>4</v>
      </c>
      <c r="B10" s="44"/>
      <c r="C10" s="76"/>
      <c r="D10" s="45"/>
      <c r="E10" s="6" t="str">
        <f>IFERROR(IF(ISBLANK(D10),"",AVERAGE($D$7:D10)),"")</f>
        <v/>
      </c>
      <c r="F10" s="6" t="s">
        <v>13</v>
      </c>
      <c r="G10" s="7"/>
      <c r="H10" s="8"/>
      <c r="I10" s="5"/>
      <c r="J10" s="6" t="str">
        <f>IFERROR(IF(ISBLANK(I10),"",AVERAGE($I$7:I10)),"")</f>
        <v/>
      </c>
      <c r="K10" s="6" t="s">
        <v>13</v>
      </c>
      <c r="L10" s="7"/>
      <c r="M10" s="9"/>
    </row>
    <row r="11" spans="1:29" x14ac:dyDescent="0.2">
      <c r="A11" s="75">
        <v>5</v>
      </c>
      <c r="B11" s="44"/>
      <c r="C11" s="76"/>
      <c r="D11" s="45"/>
      <c r="E11" s="6" t="str">
        <f>IFERROR(IF(ISBLANK(D11),"",AVERAGE($D$7:D11)),"")</f>
        <v/>
      </c>
      <c r="F11" s="6" t="s">
        <v>13</v>
      </c>
      <c r="G11" s="7"/>
      <c r="H11" s="8"/>
      <c r="I11" s="5"/>
      <c r="J11" s="6" t="str">
        <f>IFERROR(IF(ISBLANK(I11),"",AVERAGE($I$7:I11)),"")</f>
        <v/>
      </c>
      <c r="K11" s="6" t="s">
        <v>13</v>
      </c>
      <c r="L11" s="7"/>
      <c r="M11" s="9"/>
    </row>
    <row r="12" spans="1:29" x14ac:dyDescent="0.2">
      <c r="A12" s="75">
        <v>6</v>
      </c>
      <c r="B12" s="44"/>
      <c r="C12" s="76"/>
      <c r="D12" s="45"/>
      <c r="E12" s="6" t="str">
        <f>IFERROR(IF(ISBLANK(D12),"",AVERAGE($D$7:D12)),"")</f>
        <v/>
      </c>
      <c r="F12" s="6" t="s">
        <v>13</v>
      </c>
      <c r="G12" s="7"/>
      <c r="H12" s="8"/>
      <c r="I12" s="5"/>
      <c r="J12" s="6" t="str">
        <f>IFERROR(IF(ISBLANK(I12),"",AVERAGE($I$7:I12)),"")</f>
        <v/>
      </c>
      <c r="K12" s="6" t="s">
        <v>13</v>
      </c>
      <c r="L12" s="7"/>
      <c r="M12" s="9"/>
    </row>
    <row r="13" spans="1:29" x14ac:dyDescent="0.2">
      <c r="A13" s="75">
        <v>7</v>
      </c>
      <c r="B13" s="44"/>
      <c r="C13" s="76"/>
      <c r="D13" s="45"/>
      <c r="E13" s="6" t="str">
        <f>IFERROR(IF(ISBLANK(D13),"",AVERAGE($D$7:D13)),"")</f>
        <v/>
      </c>
      <c r="F13" s="6" t="s">
        <v>13</v>
      </c>
      <c r="G13" s="7"/>
      <c r="H13" s="8"/>
      <c r="I13" s="5"/>
      <c r="J13" s="6" t="str">
        <f>IFERROR(IF(ISBLANK(I13),"",AVERAGE($I$7:I13)),"")</f>
        <v/>
      </c>
      <c r="K13" s="6" t="s">
        <v>13</v>
      </c>
      <c r="L13" s="7"/>
      <c r="M13" s="9"/>
    </row>
    <row r="14" spans="1:29" x14ac:dyDescent="0.2">
      <c r="A14" s="75">
        <v>8</v>
      </c>
      <c r="B14" s="44"/>
      <c r="C14" s="76"/>
      <c r="D14" s="45"/>
      <c r="E14" s="6" t="str">
        <f>IFERROR(IF(ISBLANK(D14),"",AVERAGE($D$7:D14)),"")</f>
        <v/>
      </c>
      <c r="F14" s="6" t="s">
        <v>13</v>
      </c>
      <c r="G14" s="7"/>
      <c r="H14" s="8"/>
      <c r="I14" s="5"/>
      <c r="J14" s="6" t="str">
        <f>IFERROR(IF(ISBLANK(I14),"",AVERAGE($I$7:I14)),"")</f>
        <v/>
      </c>
      <c r="K14" s="6" t="s">
        <v>13</v>
      </c>
      <c r="L14" s="7"/>
      <c r="M14" s="9"/>
    </row>
    <row r="15" spans="1:29" x14ac:dyDescent="0.2">
      <c r="A15" s="75">
        <v>9</v>
      </c>
      <c r="B15" s="44"/>
      <c r="C15" s="76"/>
      <c r="D15" s="45"/>
      <c r="E15" s="6" t="str">
        <f>IFERROR(IF(ISBLANK(D15),"",AVERAGE($D$7:D15)),"")</f>
        <v/>
      </c>
      <c r="F15" s="6" t="str">
        <f>IFERROR(IF(ISBLANK(D15),"",_xlfn.STDEV.S($D$7:D15)),"")</f>
        <v/>
      </c>
      <c r="G15" s="7"/>
      <c r="H15" s="8"/>
      <c r="I15" s="5"/>
      <c r="J15" s="6" t="str">
        <f>IFERROR(IF(ISBLANK(I15),"",AVERAGE($I$7:I15)),"")</f>
        <v/>
      </c>
      <c r="K15" s="6" t="str">
        <f>IFERROR(IF(ISBLANK(I15),"",_xlfn.STDEV.S($I$7:I15)),"")</f>
        <v/>
      </c>
      <c r="L15" s="7"/>
      <c r="M15" s="9"/>
    </row>
    <row r="16" spans="1:29" x14ac:dyDescent="0.2">
      <c r="A16" s="75">
        <v>10</v>
      </c>
      <c r="B16" s="44"/>
      <c r="C16" s="76"/>
      <c r="D16" s="45"/>
      <c r="E16" s="6" t="str">
        <f>IFERROR(IF(ISBLANK(D16),"",AVERAGE($D$7:D16)),"")</f>
        <v/>
      </c>
      <c r="F16" s="6" t="str">
        <f>IFERROR(IF(ISBLANK(D16),"",_xlfn.STDEV.S($D$7:D16)),"")</f>
        <v/>
      </c>
      <c r="G16" s="6" t="str">
        <f>IFERROR(IF(ISBLANK(D16),"",IF($C16="IPS","n/a",(D16-E15)/F15)),"")</f>
        <v/>
      </c>
      <c r="H16" s="10" t="str">
        <f>IFERROR(IF(ISBLANK(D16),"",IF($C16="IPS",_xlfn.CONFIDENCE.T(0.05,F16,$A16)+AVERAGE(D$7:D16),IF(OR(G16&gt;2,G16&lt;-2),"Test subsequent RS",_xlfn.CONFIDENCE.T(0.05,F16,$A16)+AVERAGE(D$7:D16)))),"")</f>
        <v/>
      </c>
      <c r="I16" s="5"/>
      <c r="J16" s="6" t="str">
        <f>IFERROR(IF(ISBLANK(I16),"",AVERAGE($I$7:I16)),"")</f>
        <v/>
      </c>
      <c r="K16" s="6" t="str">
        <f>IFERROR(IF(ISBLANK(I16),"",_xlfn.STDEV.S($I$7:I16)),"")</f>
        <v/>
      </c>
      <c r="L16" s="6" t="str">
        <f>IFERROR(IF(ISBLANK(I16),"",IF($C16="IPS","n/a",(I16-J15)/K15)),"")</f>
        <v/>
      </c>
      <c r="M16" s="10" t="str">
        <f>IFERROR(IF(ISBLANK(I16),"",IF($C16="IPS",AVERAGE(I$7:I16)-_xlfn.CONFIDENCE.T(0.05,K16,$A16),IF(OR(L16&gt;2,L16&lt;-2),"Test subsequent RS",AVERAGE(I$7:I16)-_xlfn.CONFIDENCE.T(0.05,K16,$A16)))),"")</f>
        <v/>
      </c>
    </row>
    <row r="17" spans="1:13" x14ac:dyDescent="0.2">
      <c r="A17" s="75">
        <v>11</v>
      </c>
      <c r="B17" s="44"/>
      <c r="C17" s="76"/>
      <c r="D17" s="45"/>
      <c r="E17" s="6" t="str">
        <f>IFERROR(IF(ISBLANK(D17),"",AVERAGE($D$7:D17)),"")</f>
        <v/>
      </c>
      <c r="F17" s="6" t="str">
        <f>IFERROR(IF(ISBLANK(D17),"",_xlfn.STDEV.S($D$7:D17)),"")</f>
        <v/>
      </c>
      <c r="G17" s="6" t="str">
        <f>IFERROR(IF(ISBLANK(D17),"",IF($C17="IPS","n/a",IF(H16="Test subsequent RS",(D17-E15)/F15,(D17-E16)/F16))),"")</f>
        <v/>
      </c>
      <c r="H17" s="10" t="str">
        <f>IFERROR(IF(ISBLANK(D17),"",IF($C17="IPS",_xlfn.CONFIDENCE.T(0.05,F17,$A17)+AVERAGE(D$7:D17),IF(OR(G17&gt;2,G17&lt;-2),"Test subsequent RS",_xlfn.CONFIDENCE.T(0.05,F17,$A17)+AVERAGE(D$7:D17)))),"")</f>
        <v/>
      </c>
      <c r="I17" s="5"/>
      <c r="J17" s="6" t="str">
        <f>IFERROR(IF(ISBLANK(I17),"",AVERAGE($I$7:I17)),"")</f>
        <v/>
      </c>
      <c r="K17" s="6" t="str">
        <f>IFERROR(IF(ISBLANK(I17),"",_xlfn.STDEV.S($I$7:I17)),"")</f>
        <v/>
      </c>
      <c r="L17" s="6" t="str">
        <f>IFERROR(IF(ISBLANK(I17),"",IF($C17="IPS","n/a",IF(M16="Test subsequent RS",(I17-J15)/K15,(I17-J16)/K16))),"")</f>
        <v/>
      </c>
      <c r="M17" s="10" t="str">
        <f>IFERROR(IF(ISBLANK(I17),"",IF($C17="IPS",AVERAGE(I$7:I17)-_xlfn.CONFIDENCE.T(0.05,K17,$A17),IF(OR(L17&gt;2,L17&lt;-2),"Test subsequent RS",AVERAGE(I$7:I17)-_xlfn.CONFIDENCE.T(0.05,K17,$A17)))),"")</f>
        <v/>
      </c>
    </row>
    <row r="18" spans="1:13" x14ac:dyDescent="0.2">
      <c r="A18" s="75">
        <v>12</v>
      </c>
      <c r="B18" s="44"/>
      <c r="C18" s="76"/>
      <c r="D18" s="45"/>
      <c r="E18" s="6" t="str">
        <f>IFERROR(IF(ISBLANK(D18),"",AVERAGE($D$7:D18)),"")</f>
        <v/>
      </c>
      <c r="F18" s="6" t="str">
        <f>IFERROR(IF(ISBLANK(D18),"",_xlfn.STDEV.S($D$7:D18)),"")</f>
        <v/>
      </c>
      <c r="G18" s="6" t="str">
        <f>IFERROR(IF(ISBLANK(D18),"",IF($C18="IPS","n/a",IF(AND(H16="Test subsequent RS",H17="Test subsequent RS"),(D18-E15)/F15,IF(H17="Test subsequent RS",(D18-E16)/F16,(D18-E17)/F17)))),"")</f>
        <v/>
      </c>
      <c r="H18" s="10" t="str">
        <f>IFERROR(IF(ISBLANK(D18),"",IF($C18="IPS",_xlfn.CONFIDENCE.T(0.05,F18,$A18)+AVERAGE(D$7:D18),IF(AND(OR(G18&gt;2,G18&lt;-2),AND(H16="Test subsequent RS",H17="Test subsequent RS")),"New IPS Required",(IF(OR(G18&gt;2,G18&lt;-2),"Test subsequent RS",_xlfn.CONFIDENCE.T(0.05,F18,$A18)+AVERAGE(D$7:D18)))))),"")</f>
        <v/>
      </c>
      <c r="I18" s="5"/>
      <c r="J18" s="6" t="str">
        <f>IFERROR(IF(ISBLANK(I18),"",AVERAGE($I$7:I18)),"")</f>
        <v/>
      </c>
      <c r="K18" s="6" t="str">
        <f>IFERROR(IF(ISBLANK(I18),"",_xlfn.STDEV.S($I$7:I18)),"")</f>
        <v/>
      </c>
      <c r="L18" s="6" t="str">
        <f>IF(ISBLANK(I18),"",IF($C18="IPS","n/a",IF(AND(M16="Test subsequent RS",M17="Test subsequent RS"),(I18-J15)/K15,IF(M17="Test subsequent RS",(I18-J16)/K16,(I18-J17)/K17))))</f>
        <v/>
      </c>
      <c r="M18" s="10" t="str">
        <f>IFERROR(IF(ISBLANK(I18),"",IF($C18="IPS",AVERAGE(I$7:I18)-_xlfn.CONFIDENCE.T(0.05,K18,$A18),IF(AND(OR(L18&gt;2,L18&lt;-2),AND(M16="Test subsequent RS",M17="Test subsequent RS")),"New IPS Required",(IF(OR(L18&gt;2,L18&lt;-2),"Test subsequent RS",AVERAGE(I$7:I18)-_xlfn.CONFIDENCE.T(0.05,K18,$A18)))))),"")</f>
        <v/>
      </c>
    </row>
    <row r="19" spans="1:13" x14ac:dyDescent="0.2">
      <c r="A19" s="75">
        <v>13</v>
      </c>
      <c r="B19" s="44"/>
      <c r="C19" s="76"/>
      <c r="D19" s="45"/>
      <c r="E19" s="6" t="str">
        <f>IFERROR(IF(ISBLANK(D19),"",AVERAGE($D$7:D19)),"")</f>
        <v/>
      </c>
      <c r="F19" s="6" t="str">
        <f>IFERROR(IF(ISBLANK(D19),"",_xlfn.STDEV.S($D$7:D19)),"")</f>
        <v/>
      </c>
      <c r="G19" s="6" t="str">
        <f t="shared" ref="G19:G82" si="0">IFERROR(IF(ISBLANK(D19),"",IF($C19="IPS","n/a",IF(AND(H17="Test subsequent RS",H18="Test subsequent RS"),(D19-E16)/F16,IF(H18="Test subsequent RS",(D19-E17)/F17,(D19-E18)/F18)))),"")</f>
        <v/>
      </c>
      <c r="H19" s="10" t="str">
        <f>IFERROR(IF(ISBLANK(D19),"",IF($C19="IPS",_xlfn.CONFIDENCE.T(0.05,F19,$A19)+AVERAGE(D$7:D19),IF(AND(OR(G19&gt;2,G19&lt;-2),AND(H17="Test subsequent RS",H18="Test subsequent RS")),"New IPS Required",(IF(OR(G19&gt;2,G19&lt;-2),"Test subsequent RS",_xlfn.CONFIDENCE.T(0.05,F19,$A19)+AVERAGE(D$7:D19)))))),"")</f>
        <v/>
      </c>
      <c r="I19" s="5"/>
      <c r="J19" s="6" t="str">
        <f>IFERROR(IF(ISBLANK(I19),"",AVERAGE($I$7:I19)),"")</f>
        <v/>
      </c>
      <c r="K19" s="6" t="str">
        <f>IFERROR(IF(ISBLANK(I19),"",_xlfn.STDEV.S($I$7:I19)),"")</f>
        <v/>
      </c>
      <c r="L19" s="6" t="str">
        <f t="shared" ref="L19:L82" si="1">IF(ISBLANK(I19),"",IF($C19="IPS","n/a",IF(AND(M17="Test subsequent RS",M18="Test subsequent RS"),(I19-J16)/K16,IF(M18="Test subsequent RS",(I19-J17)/K17,(I19-J18)/K18))))</f>
        <v/>
      </c>
      <c r="M19" s="10" t="str">
        <f>IFERROR(IF(ISBLANK(I19),"",IF($C19="IPS",AVERAGE(I$7:I19)-_xlfn.CONFIDENCE.T(0.05,K19,$A19),IF(AND(OR(L19&gt;2,L19&lt;-2),AND(M17="Test subsequent RS",M18="Test subsequent RS")),"New IPS Required",(IF(OR(L19&gt;2,L19&lt;-2),"Test subsequent RS",AVERAGE(I$7:I19)-_xlfn.CONFIDENCE.T(0.05,K19,$A19)))))),"")</f>
        <v/>
      </c>
    </row>
    <row r="20" spans="1:13" x14ac:dyDescent="0.2">
      <c r="A20" s="75">
        <v>14</v>
      </c>
      <c r="B20" s="44"/>
      <c r="C20" s="76"/>
      <c r="D20" s="45"/>
      <c r="E20" s="6" t="str">
        <f>IFERROR(IF(ISBLANK(D20),"",AVERAGE($D$7:D20)),"")</f>
        <v/>
      </c>
      <c r="F20" s="6" t="str">
        <f>IFERROR(IF(ISBLANK(D20),"",_xlfn.STDEV.S($D$7:D20)),"")</f>
        <v/>
      </c>
      <c r="G20" s="6" t="str">
        <f t="shared" si="0"/>
        <v/>
      </c>
      <c r="H20" s="10" t="str">
        <f>IFERROR(IF(ISBLANK(D20),"",IF($C20="IPS",_xlfn.CONFIDENCE.T(0.05,F20,$A20)+AVERAGE(D$7:D20),IF(AND(OR(G20&gt;2,G20&lt;-2),AND(H18="Test subsequent RS",H19="Test subsequent RS")),"New IPS Required",(IF(OR(G20&gt;2,G20&lt;-2),"Test subsequent RS",_xlfn.CONFIDENCE.T(0.05,F20,$A20)+AVERAGE(D$7:D20)))))),"")</f>
        <v/>
      </c>
      <c r="I20" s="5"/>
      <c r="J20" s="6" t="str">
        <f>IFERROR(IF(ISBLANK(I20),"",AVERAGE($I$7:I20)),"")</f>
        <v/>
      </c>
      <c r="K20" s="6" t="str">
        <f>IFERROR(IF(ISBLANK(I20),"",_xlfn.STDEV.S($I$7:I20)),"")</f>
        <v/>
      </c>
      <c r="L20" s="6" t="str">
        <f t="shared" si="1"/>
        <v/>
      </c>
      <c r="M20" s="10" t="str">
        <f>IFERROR(IF(ISBLANK(I20),"",IF($C20="IPS",AVERAGE(I$7:I20)-_xlfn.CONFIDENCE.T(0.05,K20,$A20),IF(AND(OR(L20&gt;2,L20&lt;-2),AND(M18="Test subsequent RS",M19="Test subsequent RS")),"New IPS Required",(IF(OR(L20&gt;2,L20&lt;-2),"Test subsequent RS",AVERAGE(I$7:I20)-_xlfn.CONFIDENCE.T(0.05,K20,$A20)))))),"")</f>
        <v/>
      </c>
    </row>
    <row r="21" spans="1:13" x14ac:dyDescent="0.2">
      <c r="A21" s="75">
        <v>15</v>
      </c>
      <c r="B21" s="44"/>
      <c r="C21" s="76"/>
      <c r="D21" s="45"/>
      <c r="E21" s="6" t="str">
        <f>IFERROR(IF(ISBLANK(D21),"",AVERAGE($D$7:D21)),"")</f>
        <v/>
      </c>
      <c r="F21" s="6" t="str">
        <f>IFERROR(IF(ISBLANK(D21),"",_xlfn.STDEV.S($D$7:D21)),"")</f>
        <v/>
      </c>
      <c r="G21" s="6" t="str">
        <f t="shared" si="0"/>
        <v/>
      </c>
      <c r="H21" s="10" t="str">
        <f>IFERROR(IF(ISBLANK(D21),"",IF($C21="IPS",_xlfn.CONFIDENCE.T(0.05,F21,$A21)+AVERAGE(D$7:D21),IF(AND(OR(G21&gt;2,G21&lt;-2),AND(H19="Test subsequent RS",H20="Test subsequent RS")),"New IPS Required",(IF(OR(G21&gt;2,G21&lt;-2),"Test subsequent RS",_xlfn.CONFIDENCE.T(0.05,F21,$A21)+AVERAGE(D$7:D21)))))),"")</f>
        <v/>
      </c>
      <c r="I21" s="5"/>
      <c r="J21" s="6" t="str">
        <f>IFERROR(IF(ISBLANK(I21),"",AVERAGE($I$7:I21)),"")</f>
        <v/>
      </c>
      <c r="K21" s="6" t="str">
        <f>IFERROR(IF(ISBLANK(I21),"",_xlfn.STDEV.S($I$7:I21)),"")</f>
        <v/>
      </c>
      <c r="L21" s="6" t="str">
        <f t="shared" si="1"/>
        <v/>
      </c>
      <c r="M21" s="10" t="str">
        <f>IFERROR(IF(ISBLANK(I21),"",IF($C21="IPS",AVERAGE(I$7:I21)-_xlfn.CONFIDENCE.T(0.05,K21,$A21),IF(AND(OR(L21&gt;2,L21&lt;-2),AND(M19="Test subsequent RS",M20="Test subsequent RS")),"New IPS Required",(IF(OR(L21&gt;2,L21&lt;-2),"Test subsequent RS",AVERAGE(I$7:I21)-_xlfn.CONFIDENCE.T(0.05,K21,$A21)))))),"")</f>
        <v/>
      </c>
    </row>
    <row r="22" spans="1:13" x14ac:dyDescent="0.2">
      <c r="A22" s="75">
        <v>16</v>
      </c>
      <c r="B22" s="44"/>
      <c r="C22" s="76"/>
      <c r="D22" s="45"/>
      <c r="E22" s="6" t="str">
        <f>IFERROR(IF(ISBLANK(D22),"",AVERAGE($D$7:D22)),"")</f>
        <v/>
      </c>
      <c r="F22" s="6" t="str">
        <f>IFERROR(IF(ISBLANK(D22),"",_xlfn.STDEV.S($D$7:D22)),"")</f>
        <v/>
      </c>
      <c r="G22" s="6" t="str">
        <f t="shared" si="0"/>
        <v/>
      </c>
      <c r="H22" s="10" t="str">
        <f>IFERROR(IF(ISBLANK(D22),"",IF($C22="IPS",_xlfn.CONFIDENCE.T(0.05,F22,$A22)+AVERAGE(D$7:D22),IF(AND(OR(G22&gt;2,G22&lt;-2),AND(H20="Test subsequent RS",H21="Test subsequent RS")),"New IPS Required",(IF(OR(G22&gt;2,G22&lt;-2),"Test subsequent RS",_xlfn.CONFIDENCE.T(0.05,F22,$A22)+AVERAGE(D$7:D22)))))),"")</f>
        <v/>
      </c>
      <c r="I22" s="5"/>
      <c r="J22" s="6" t="str">
        <f>IFERROR(IF(ISBLANK(I22),"",AVERAGE($I$7:I22)),"")</f>
        <v/>
      </c>
      <c r="K22" s="6" t="str">
        <f>IFERROR(IF(ISBLANK(I22),"",_xlfn.STDEV.S($I$7:I22)),"")</f>
        <v/>
      </c>
      <c r="L22" s="6" t="str">
        <f t="shared" si="1"/>
        <v/>
      </c>
      <c r="M22" s="10" t="str">
        <f>IFERROR(IF(ISBLANK(I22),"",IF($C22="IPS",AVERAGE(I$7:I22)-_xlfn.CONFIDENCE.T(0.05,K22,$A22),IF(AND(OR(L22&gt;2,L22&lt;-2),AND(M20="Test subsequent RS",M21="Test subsequent RS")),"New IPS Required",(IF(OR(L22&gt;2,L22&lt;-2),"Test subsequent RS",AVERAGE(I$7:I22)-_xlfn.CONFIDENCE.T(0.05,K22,$A22)))))),"")</f>
        <v/>
      </c>
    </row>
    <row r="23" spans="1:13" x14ac:dyDescent="0.2">
      <c r="A23" s="75">
        <v>17</v>
      </c>
      <c r="B23" s="44"/>
      <c r="C23" s="76"/>
      <c r="D23" s="45"/>
      <c r="E23" s="6" t="str">
        <f>IFERROR(IF(ISBLANK(D23),"",AVERAGE($D$7:D23)),"")</f>
        <v/>
      </c>
      <c r="F23" s="6" t="str">
        <f>IFERROR(IF(ISBLANK(D23),"",_xlfn.STDEV.S($D$7:D23)),"")</f>
        <v/>
      </c>
      <c r="G23" s="6" t="str">
        <f t="shared" si="0"/>
        <v/>
      </c>
      <c r="H23" s="10" t="str">
        <f>IFERROR(IF(ISBLANK(D23),"",IF($C23="IPS",_xlfn.CONFIDENCE.T(0.05,F23,$A23)+AVERAGE(D$7:D23),IF(AND(OR(G23&gt;2,G23&lt;-2),AND(H21="Test subsequent RS",H22="Test subsequent RS")),"New IPS Required",(IF(OR(G23&gt;2,G23&lt;-2),"Test subsequent RS",_xlfn.CONFIDENCE.T(0.05,F23,$A23)+AVERAGE(D$7:D23)))))),"")</f>
        <v/>
      </c>
      <c r="I23" s="5"/>
      <c r="J23" s="6" t="str">
        <f>IFERROR(IF(ISBLANK(I23),"",AVERAGE($I$7:I23)),"")</f>
        <v/>
      </c>
      <c r="K23" s="6" t="str">
        <f>IFERROR(IF(ISBLANK(I23),"",_xlfn.STDEV.S($I$7:I23)),"")</f>
        <v/>
      </c>
      <c r="L23" s="6" t="str">
        <f t="shared" si="1"/>
        <v/>
      </c>
      <c r="M23" s="10" t="str">
        <f>IFERROR(IF(ISBLANK(I23),"",IF($C23="IPS",AVERAGE(I$7:I23)-_xlfn.CONFIDENCE.T(0.05,K23,$A23),IF(AND(OR(L23&gt;2,L23&lt;-2),AND(M21="Test subsequent RS",M22="Test subsequent RS")),"New IPS Required",(IF(OR(L23&gt;2,L23&lt;-2),"Test subsequent RS",AVERAGE(I$7:I23)-_xlfn.CONFIDENCE.T(0.05,K23,$A23)))))),"")</f>
        <v/>
      </c>
    </row>
    <row r="24" spans="1:13" x14ac:dyDescent="0.2">
      <c r="A24" s="75">
        <v>18</v>
      </c>
      <c r="B24" s="44"/>
      <c r="C24" s="76"/>
      <c r="D24" s="45"/>
      <c r="E24" s="6" t="str">
        <f>IFERROR(IF(ISBLANK(D24),"",AVERAGE($D$7:D24)),"")</f>
        <v/>
      </c>
      <c r="F24" s="6" t="str">
        <f>IFERROR(IF(ISBLANK(D24),"",_xlfn.STDEV.S($D$7:D24)),"")</f>
        <v/>
      </c>
      <c r="G24" s="6" t="str">
        <f t="shared" si="0"/>
        <v/>
      </c>
      <c r="H24" s="10" t="str">
        <f>IFERROR(IF(ISBLANK(D24),"",IF($C24="IPS",_xlfn.CONFIDENCE.T(0.05,F24,$A24)+AVERAGE(D$7:D24),IF(AND(OR(G24&gt;2,G24&lt;-2),AND(H22="Test subsequent RS",H23="Test subsequent RS")),"New IPS Required",(IF(OR(G24&gt;2,G24&lt;-2),"Test subsequent RS",_xlfn.CONFIDENCE.T(0.05,F24,$A24)+AVERAGE(D$7:D24)))))),"")</f>
        <v/>
      </c>
      <c r="I24" s="5"/>
      <c r="J24" s="6" t="str">
        <f>IFERROR(IF(ISBLANK(I24),"",AVERAGE($I$7:I24)),"")</f>
        <v/>
      </c>
      <c r="K24" s="6" t="str">
        <f>IFERROR(IF(ISBLANK(I24),"",_xlfn.STDEV.S($I$7:I24)),"")</f>
        <v/>
      </c>
      <c r="L24" s="6" t="str">
        <f t="shared" si="1"/>
        <v/>
      </c>
      <c r="M24" s="10" t="str">
        <f>IFERROR(IF(ISBLANK(I24),"",IF($C24="IPS",AVERAGE(I$7:I24)-_xlfn.CONFIDENCE.T(0.05,K24,$A24),IF(AND(OR(L24&gt;2,L24&lt;-2),AND(M22="Test subsequent RS",M23="Test subsequent RS")),"New IPS Required",(IF(OR(L24&gt;2,L24&lt;-2),"Test subsequent RS",AVERAGE(I$7:I24)-_xlfn.CONFIDENCE.T(0.05,K24,$A24)))))),"")</f>
        <v/>
      </c>
    </row>
    <row r="25" spans="1:13" x14ac:dyDescent="0.2">
      <c r="A25" s="75">
        <v>19</v>
      </c>
      <c r="B25" s="44"/>
      <c r="C25" s="76"/>
      <c r="D25" s="45"/>
      <c r="E25" s="6" t="str">
        <f>IFERROR(IF(ISBLANK(D25),"",AVERAGE($D$7:D25)),"")</f>
        <v/>
      </c>
      <c r="F25" s="6" t="str">
        <f>IFERROR(IF(ISBLANK(D25),"",_xlfn.STDEV.S($D$7:D25)),"")</f>
        <v/>
      </c>
      <c r="G25" s="6" t="str">
        <f t="shared" si="0"/>
        <v/>
      </c>
      <c r="H25" s="10" t="str">
        <f>IFERROR(IF(ISBLANK(D25),"",IF($C25="IPS",_xlfn.CONFIDENCE.T(0.05,F25,$A25)+AVERAGE(D$7:D25),IF(AND(OR(G25&gt;2,G25&lt;-2),AND(H23="Test subsequent RS",H24="Test subsequent RS")),"New IPS Required",(IF(OR(G25&gt;2,G25&lt;-2),"Test subsequent RS",_xlfn.CONFIDENCE.T(0.05,F25,$A25)+AVERAGE(D$7:D25)))))),"")</f>
        <v/>
      </c>
      <c r="I25" s="5"/>
      <c r="J25" s="6" t="str">
        <f>IFERROR(IF(ISBLANK(I25),"",AVERAGE($I$7:I25)),"")</f>
        <v/>
      </c>
      <c r="K25" s="6" t="str">
        <f>IFERROR(IF(ISBLANK(I25),"",_xlfn.STDEV.S($I$7:I25)),"")</f>
        <v/>
      </c>
      <c r="L25" s="6" t="str">
        <f t="shared" si="1"/>
        <v/>
      </c>
      <c r="M25" s="10" t="str">
        <f>IFERROR(IF(ISBLANK(I25),"",IF($C25="IPS",AVERAGE(I$7:I25)-_xlfn.CONFIDENCE.T(0.05,K25,$A25),IF(AND(OR(L25&gt;2,L25&lt;-2),AND(M23="Test subsequent RS",M24="Test subsequent RS")),"New IPS Required",(IF(OR(L25&gt;2,L25&lt;-2),"Test subsequent RS",AVERAGE(I$7:I25)-_xlfn.CONFIDENCE.T(0.05,K25,$A25)))))),"")</f>
        <v/>
      </c>
    </row>
    <row r="26" spans="1:13" x14ac:dyDescent="0.2">
      <c r="A26" s="75">
        <v>20</v>
      </c>
      <c r="B26" s="44"/>
      <c r="C26" s="76"/>
      <c r="D26" s="45"/>
      <c r="E26" s="6" t="str">
        <f>IFERROR(IF(ISBLANK(D26),"",AVERAGE($D$7:D26)),"")</f>
        <v/>
      </c>
      <c r="F26" s="6" t="str">
        <f>IFERROR(IF(ISBLANK(D26),"",_xlfn.STDEV.S($D$7:D26)),"")</f>
        <v/>
      </c>
      <c r="G26" s="6" t="str">
        <f t="shared" si="0"/>
        <v/>
      </c>
      <c r="H26" s="10" t="str">
        <f>IFERROR(IF(ISBLANK(D26),"",IF($C26="IPS",_xlfn.CONFIDENCE.T(0.05,F26,$A26)+AVERAGE(D$7:D26),IF(AND(OR(G26&gt;2,G26&lt;-2),AND(H24="Test subsequent RS",H25="Test subsequent RS")),"New IPS Required",(IF(OR(G26&gt;2,G26&lt;-2),"Test subsequent RS",_xlfn.CONFIDENCE.T(0.05,F26,$A26)+AVERAGE(D$7:D26)))))),"")</f>
        <v/>
      </c>
      <c r="I26" s="5"/>
      <c r="J26" s="6" t="str">
        <f>IFERROR(IF(ISBLANK(I26),"",AVERAGE($I$7:I26)),"")</f>
        <v/>
      </c>
      <c r="K26" s="6" t="str">
        <f>IFERROR(IF(ISBLANK(I26),"",_xlfn.STDEV.S($I$7:I26)),"")</f>
        <v/>
      </c>
      <c r="L26" s="6" t="str">
        <f t="shared" si="1"/>
        <v/>
      </c>
      <c r="M26" s="10" t="str">
        <f>IFERROR(IF(ISBLANK(I26),"",IF($C26="IPS",AVERAGE(I$7:I26)-_xlfn.CONFIDENCE.T(0.05,K26,$A26),IF(AND(OR(L26&gt;2,L26&lt;-2),AND(M24="Test subsequent RS",M25="Test subsequent RS")),"New IPS Required",(IF(OR(L26&gt;2,L26&lt;-2),"Test subsequent RS",AVERAGE(I$7:I26)-_xlfn.CONFIDENCE.T(0.05,K26,$A26)))))),"")</f>
        <v/>
      </c>
    </row>
    <row r="27" spans="1:13" x14ac:dyDescent="0.2">
      <c r="A27" s="75">
        <v>21</v>
      </c>
      <c r="B27" s="44"/>
      <c r="C27" s="76"/>
      <c r="D27" s="45"/>
      <c r="E27" s="6" t="str">
        <f>IFERROR(IF(ISBLANK(D27),"",AVERAGE($D$7:D27)),"")</f>
        <v/>
      </c>
      <c r="F27" s="6" t="str">
        <f>IFERROR(IF(ISBLANK(D27),"",_xlfn.STDEV.S($D$7:D27)),"")</f>
        <v/>
      </c>
      <c r="G27" s="6" t="str">
        <f t="shared" si="0"/>
        <v/>
      </c>
      <c r="H27" s="10" t="str">
        <f>IFERROR(IF(ISBLANK(D27),"",IF($C27="IPS",_xlfn.CONFIDENCE.T(0.05,F27,$A27)+AVERAGE(D$7:D27),IF(AND(OR(G27&gt;2,G27&lt;-2),AND(H25="Test subsequent RS",H26="Test subsequent RS")),"New IPS Required",(IF(OR(G27&gt;2,G27&lt;-2),"Test subsequent RS",_xlfn.CONFIDENCE.T(0.05,F27,$A27)+AVERAGE(D$7:D27)))))),"")</f>
        <v/>
      </c>
      <c r="I27" s="5"/>
      <c r="J27" s="6" t="str">
        <f>IFERROR(IF(ISBLANK(I27),"",AVERAGE($I$7:I27)),"")</f>
        <v/>
      </c>
      <c r="K27" s="6" t="str">
        <f>IFERROR(IF(ISBLANK(I27),"",_xlfn.STDEV.S($I$7:I27)),"")</f>
        <v/>
      </c>
      <c r="L27" s="6" t="str">
        <f t="shared" si="1"/>
        <v/>
      </c>
      <c r="M27" s="10" t="str">
        <f>IFERROR(IF(ISBLANK(I27),"",IF($C27="IPS",AVERAGE(I$7:I27)-_xlfn.CONFIDENCE.T(0.05,K27,$A27),IF(AND(OR(L27&gt;2,L27&lt;-2),AND(M25="Test subsequent RS",M26="Test subsequent RS")),"New IPS Required",(IF(OR(L27&gt;2,L27&lt;-2),"Test subsequent RS",AVERAGE(I$7:I27)-_xlfn.CONFIDENCE.T(0.05,K27,$A27)))))),"")</f>
        <v/>
      </c>
    </row>
    <row r="28" spans="1:13" x14ac:dyDescent="0.2">
      <c r="A28" s="75">
        <v>22</v>
      </c>
      <c r="B28" s="44"/>
      <c r="C28" s="76"/>
      <c r="D28" s="45"/>
      <c r="E28" s="6" t="str">
        <f>IFERROR(IF(ISBLANK(D28),"",AVERAGE($D$7:D28)),"")</f>
        <v/>
      </c>
      <c r="F28" s="6" t="str">
        <f>IFERROR(IF(ISBLANK(D28),"",_xlfn.STDEV.S($D$7:D28)),"")</f>
        <v/>
      </c>
      <c r="G28" s="6" t="str">
        <f t="shared" si="0"/>
        <v/>
      </c>
      <c r="H28" s="10" t="str">
        <f>IFERROR(IF(ISBLANK(D28),"",IF($C28="IPS",_xlfn.CONFIDENCE.T(0.05,F28,$A28)+AVERAGE(D$7:D28),IF(AND(OR(G28&gt;2,G28&lt;-2),AND(H26="Test subsequent RS",H27="Test subsequent RS")),"New IPS Required",(IF(OR(G28&gt;2,G28&lt;-2),"Test subsequent RS",_xlfn.CONFIDENCE.T(0.05,F28,$A28)+AVERAGE(D$7:D28)))))),"")</f>
        <v/>
      </c>
      <c r="I28" s="5"/>
      <c r="J28" s="6" t="str">
        <f>IFERROR(IF(ISBLANK(I28),"",AVERAGE($I$7:I28)),"")</f>
        <v/>
      </c>
      <c r="K28" s="6" t="str">
        <f>IFERROR(IF(ISBLANK(I28),"",_xlfn.STDEV.S($I$7:I28)),"")</f>
        <v/>
      </c>
      <c r="L28" s="6" t="str">
        <f t="shared" si="1"/>
        <v/>
      </c>
      <c r="M28" s="10" t="str">
        <f>IFERROR(IF(ISBLANK(I28),"",IF($C28="IPS",AVERAGE(I$7:I28)-_xlfn.CONFIDENCE.T(0.05,K28,$A28),IF(AND(OR(L28&gt;2,L28&lt;-2),AND(M26="Test subsequent RS",M27="Test subsequent RS")),"New IPS Required",(IF(OR(L28&gt;2,L28&lt;-2),"Test subsequent RS",AVERAGE(I$7:I28)-_xlfn.CONFIDENCE.T(0.05,K28,$A28)))))),"")</f>
        <v/>
      </c>
    </row>
    <row r="29" spans="1:13" x14ac:dyDescent="0.2">
      <c r="A29" s="75">
        <v>23</v>
      </c>
      <c r="B29" s="44"/>
      <c r="C29" s="76"/>
      <c r="D29" s="45"/>
      <c r="E29" s="6" t="str">
        <f>IFERROR(IF(ISBLANK(D29),"",AVERAGE($D$7:D29)),"")</f>
        <v/>
      </c>
      <c r="F29" s="6" t="str">
        <f>IFERROR(IF(ISBLANK(D29),"",_xlfn.STDEV.S($D$7:D29)),"")</f>
        <v/>
      </c>
      <c r="G29" s="6" t="str">
        <f t="shared" si="0"/>
        <v/>
      </c>
      <c r="H29" s="10" t="str">
        <f>IFERROR(IF(ISBLANK(D29),"",IF($C29="IPS",_xlfn.CONFIDENCE.T(0.05,F29,$A29)+AVERAGE(D$7:D29),IF(AND(OR(G29&gt;2,G29&lt;-2),AND(H27="Test subsequent RS",H28="Test subsequent RS")),"New IPS Required",(IF(OR(G29&gt;2,G29&lt;-2),"Test subsequent RS",_xlfn.CONFIDENCE.T(0.05,F29,$A29)+AVERAGE(D$7:D29)))))),"")</f>
        <v/>
      </c>
      <c r="I29" s="5"/>
      <c r="J29" s="6" t="str">
        <f>IFERROR(IF(ISBLANK(I29),"",AVERAGE($I$7:I29)),"")</f>
        <v/>
      </c>
      <c r="K29" s="6" t="str">
        <f>IFERROR(IF(ISBLANK(I29),"",_xlfn.STDEV.S($I$7:I29)),"")</f>
        <v/>
      </c>
      <c r="L29" s="6" t="str">
        <f t="shared" si="1"/>
        <v/>
      </c>
      <c r="M29" s="10" t="str">
        <f>IFERROR(IF(ISBLANK(I29),"",IF($C29="IPS",AVERAGE(I$7:I29)-_xlfn.CONFIDENCE.T(0.05,K29,$A29),IF(AND(OR(L29&gt;2,L29&lt;-2),AND(M27="Test subsequent RS",M28="Test subsequent RS")),"New IPS Required",(IF(OR(L29&gt;2,L29&lt;-2),"Test subsequent RS",AVERAGE(I$7:I29)-_xlfn.CONFIDENCE.T(0.05,K29,$A29)))))),"")</f>
        <v/>
      </c>
    </row>
    <row r="30" spans="1:13" x14ac:dyDescent="0.2">
      <c r="A30" s="75">
        <v>24</v>
      </c>
      <c r="B30" s="44"/>
      <c r="C30" s="76"/>
      <c r="D30" s="45"/>
      <c r="E30" s="6" t="str">
        <f>IFERROR(IF(ISBLANK(D30),"",AVERAGE($D$7:D30)),"")</f>
        <v/>
      </c>
      <c r="F30" s="6" t="str">
        <f>IFERROR(IF(ISBLANK(D30),"",_xlfn.STDEV.S($D$7:D30)),"")</f>
        <v/>
      </c>
      <c r="G30" s="6" t="str">
        <f t="shared" si="0"/>
        <v/>
      </c>
      <c r="H30" s="10" t="str">
        <f>IFERROR(IF(ISBLANK(D30),"",IF($C30="IPS",_xlfn.CONFIDENCE.T(0.05,F30,$A30)+AVERAGE(D$7:D30),IF(AND(OR(G30&gt;2,G30&lt;-2),AND(H28="Test subsequent RS",H29="Test subsequent RS")),"New IPS Required",(IF(OR(G30&gt;2,G30&lt;-2),"Test subsequent RS",_xlfn.CONFIDENCE.T(0.05,F30,$A30)+AVERAGE(D$7:D30)))))),"")</f>
        <v/>
      </c>
      <c r="I30" s="5"/>
      <c r="J30" s="6" t="str">
        <f>IFERROR(IF(ISBLANK(I30),"",AVERAGE($I$7:I30)),"")</f>
        <v/>
      </c>
      <c r="K30" s="6" t="str">
        <f>IFERROR(IF(ISBLANK(I30),"",_xlfn.STDEV.S($I$7:I30)),"")</f>
        <v/>
      </c>
      <c r="L30" s="6" t="str">
        <f t="shared" si="1"/>
        <v/>
      </c>
      <c r="M30" s="10" t="str">
        <f>IFERROR(IF(ISBLANK(I30),"",IF($C30="IPS",AVERAGE(I$7:I30)-_xlfn.CONFIDENCE.T(0.05,K30,$A30),IF(AND(OR(L30&gt;2,L30&lt;-2),AND(M28="Test subsequent RS",M29="Test subsequent RS")),"New IPS Required",(IF(OR(L30&gt;2,L30&lt;-2),"Test subsequent RS",AVERAGE(I$7:I30)-_xlfn.CONFIDENCE.T(0.05,K30,$A30)))))),"")</f>
        <v/>
      </c>
    </row>
    <row r="31" spans="1:13" x14ac:dyDescent="0.2">
      <c r="A31" s="75">
        <v>25</v>
      </c>
      <c r="B31" s="44"/>
      <c r="C31" s="76"/>
      <c r="D31" s="45"/>
      <c r="E31" s="6" t="str">
        <f>IFERROR(IF(ISBLANK(D31),"",AVERAGE($D$7:D31)),"")</f>
        <v/>
      </c>
      <c r="F31" s="6" t="str">
        <f>IFERROR(IF(ISBLANK(D31),"",_xlfn.STDEV.S($D$7:D31)),"")</f>
        <v/>
      </c>
      <c r="G31" s="6" t="str">
        <f t="shared" si="0"/>
        <v/>
      </c>
      <c r="H31" s="10" t="str">
        <f>IFERROR(IF(ISBLANK(D31),"",IF($C31="IPS",_xlfn.CONFIDENCE.T(0.05,F31,$A31)+AVERAGE(D$7:D31),IF(AND(OR(G31&gt;2,G31&lt;-2),AND(H29="Test subsequent RS",H30="Test subsequent RS")),"New IPS Required",(IF(OR(G31&gt;2,G31&lt;-2),"Test subsequent RS",_xlfn.CONFIDENCE.T(0.05,F31,$A31)+AVERAGE(D$7:D31)))))),"")</f>
        <v/>
      </c>
      <c r="I31" s="5"/>
      <c r="J31" s="6" t="str">
        <f>IFERROR(IF(ISBLANK(I31),"",AVERAGE($I$7:I31)),"")</f>
        <v/>
      </c>
      <c r="K31" s="6" t="str">
        <f>IFERROR(IF(ISBLANK(I31),"",_xlfn.STDEV.S($I$7:I31)),"")</f>
        <v/>
      </c>
      <c r="L31" s="6" t="str">
        <f t="shared" si="1"/>
        <v/>
      </c>
      <c r="M31" s="10" t="str">
        <f>IFERROR(IF(ISBLANK(I31),"",IF($C31="IPS",AVERAGE(I$7:I31)-_xlfn.CONFIDENCE.T(0.05,K31,$A31),IF(AND(OR(L31&gt;2,L31&lt;-2),AND(M29="Test subsequent RS",M30="Test subsequent RS")),"New IPS Required",(IF(OR(L31&gt;2,L31&lt;-2),"Test subsequent RS",AVERAGE(I$7:I31)-_xlfn.CONFIDENCE.T(0.05,K31,$A31)))))),"")</f>
        <v/>
      </c>
    </row>
    <row r="32" spans="1:13" x14ac:dyDescent="0.2">
      <c r="A32" s="75">
        <v>26</v>
      </c>
      <c r="B32" s="44"/>
      <c r="C32" s="76"/>
      <c r="D32" s="45"/>
      <c r="E32" s="6" t="str">
        <f>IFERROR(IF(ISBLANK(D32),"",AVERAGE($D$7:D32)),"")</f>
        <v/>
      </c>
      <c r="F32" s="6" t="str">
        <f>IFERROR(IF(ISBLANK(D32),"",_xlfn.STDEV.S($D$7:D32)),"")</f>
        <v/>
      </c>
      <c r="G32" s="6" t="str">
        <f t="shared" si="0"/>
        <v/>
      </c>
      <c r="H32" s="10" t="str">
        <f>IFERROR(IF(ISBLANK(D32),"",IF($C32="IPS",_xlfn.CONFIDENCE.T(0.05,F32,$A32)+AVERAGE(D$7:D32),IF(AND(OR(G32&gt;2,G32&lt;-2),AND(H30="Test subsequent RS",H31="Test subsequent RS")),"New IPS Required",(IF(OR(G32&gt;2,G32&lt;-2),"Test subsequent RS",_xlfn.CONFIDENCE.T(0.05,F32,$A32)+AVERAGE(D$7:D32)))))),"")</f>
        <v/>
      </c>
      <c r="I32" s="5"/>
      <c r="J32" s="6" t="str">
        <f>IFERROR(IF(ISBLANK(I32),"",AVERAGE($I$7:I32)),"")</f>
        <v/>
      </c>
      <c r="K32" s="6" t="str">
        <f>IFERROR(IF(ISBLANK(I32),"",_xlfn.STDEV.S($I$7:I32)),"")</f>
        <v/>
      </c>
      <c r="L32" s="6" t="str">
        <f t="shared" si="1"/>
        <v/>
      </c>
      <c r="M32" s="10" t="str">
        <f>IFERROR(IF(ISBLANK(I32),"",IF($C32="IPS",AVERAGE(I$7:I32)-_xlfn.CONFIDENCE.T(0.05,K32,$A32),IF(AND(OR(L32&gt;2,L32&lt;-2),AND(M30="Test subsequent RS",M31="Test subsequent RS")),"New IPS Required",(IF(OR(L32&gt;2,L32&lt;-2),"Test subsequent RS",AVERAGE(I$7:I32)-_xlfn.CONFIDENCE.T(0.05,K32,$A32)))))),"")</f>
        <v/>
      </c>
    </row>
    <row r="33" spans="1:13" x14ac:dyDescent="0.2">
      <c r="A33" s="75">
        <v>27</v>
      </c>
      <c r="B33" s="44"/>
      <c r="C33" s="76"/>
      <c r="D33" s="45"/>
      <c r="E33" s="6" t="str">
        <f>IFERROR(IF(ISBLANK(D33),"",AVERAGE($D$7:D33)),"")</f>
        <v/>
      </c>
      <c r="F33" s="6" t="str">
        <f>IFERROR(IF(ISBLANK(D33),"",_xlfn.STDEV.S($D$7:D33)),"")</f>
        <v/>
      </c>
      <c r="G33" s="6" t="str">
        <f t="shared" si="0"/>
        <v/>
      </c>
      <c r="H33" s="10" t="str">
        <f>IFERROR(IF(ISBLANK(D33),"",IF($C33="IPS",_xlfn.CONFIDENCE.T(0.05,F33,$A33)+AVERAGE(D$7:D33),IF(AND(OR(G33&gt;2,G33&lt;-2),AND(H31="Test subsequent RS",H32="Test subsequent RS")),"New IPS Required",(IF(OR(G33&gt;2,G33&lt;-2),"Test subsequent RS",_xlfn.CONFIDENCE.T(0.05,F33,$A33)+AVERAGE(D$7:D33)))))),"")</f>
        <v/>
      </c>
      <c r="I33" s="5"/>
      <c r="J33" s="6" t="str">
        <f>IFERROR(IF(ISBLANK(I33),"",AVERAGE($I$7:I33)),"")</f>
        <v/>
      </c>
      <c r="K33" s="6" t="str">
        <f>IFERROR(IF(ISBLANK(I33),"",_xlfn.STDEV.S($I$7:I33)),"")</f>
        <v/>
      </c>
      <c r="L33" s="6" t="str">
        <f t="shared" si="1"/>
        <v/>
      </c>
      <c r="M33" s="10" t="str">
        <f>IFERROR(IF(ISBLANK(I33),"",IF($C33="IPS",AVERAGE(I$7:I33)-_xlfn.CONFIDENCE.T(0.05,K33,$A33),IF(AND(OR(L33&gt;2,L33&lt;-2),AND(M31="Test subsequent RS",M32="Test subsequent RS")),"New IPS Required",(IF(OR(L33&gt;2,L33&lt;-2),"Test subsequent RS",AVERAGE(I$7:I33)-_xlfn.CONFIDENCE.T(0.05,K33,$A33)))))),"")</f>
        <v/>
      </c>
    </row>
    <row r="34" spans="1:13" x14ac:dyDescent="0.2">
      <c r="A34" s="75">
        <v>28</v>
      </c>
      <c r="B34" s="44"/>
      <c r="C34" s="76"/>
      <c r="D34" s="45"/>
      <c r="E34" s="6" t="str">
        <f>IFERROR(IF(ISBLANK(D34),"",AVERAGE($D$7:D34)),"")</f>
        <v/>
      </c>
      <c r="F34" s="6" t="str">
        <f>IFERROR(IF(ISBLANK(D34),"",_xlfn.STDEV.S($D$7:D34)),"")</f>
        <v/>
      </c>
      <c r="G34" s="6" t="str">
        <f t="shared" si="0"/>
        <v/>
      </c>
      <c r="H34" s="10" t="str">
        <f>IFERROR(IF(ISBLANK(D34),"",IF($C34="IPS",_xlfn.CONFIDENCE.T(0.05,F34,$A34)+AVERAGE(D$7:D34),IF(AND(OR(G34&gt;2,G34&lt;-2),AND(H32="Test subsequent RS",H33="Test subsequent RS")),"New IPS Required",(IF(OR(G34&gt;2,G34&lt;-2),"Test subsequent RS",_xlfn.CONFIDENCE.T(0.05,F34,$A34)+AVERAGE(D$7:D34)))))),"")</f>
        <v/>
      </c>
      <c r="I34" s="5"/>
      <c r="J34" s="6" t="str">
        <f>IFERROR(IF(ISBLANK(I34),"",AVERAGE($I$7:I34)),"")</f>
        <v/>
      </c>
      <c r="K34" s="6" t="str">
        <f>IFERROR(IF(ISBLANK(I34),"",_xlfn.STDEV.S($I$7:I34)),"")</f>
        <v/>
      </c>
      <c r="L34" s="6" t="str">
        <f t="shared" si="1"/>
        <v/>
      </c>
      <c r="M34" s="10" t="str">
        <f>IFERROR(IF(ISBLANK(I34),"",IF($C34="IPS",AVERAGE(I$7:I34)-_xlfn.CONFIDENCE.T(0.05,K34,$A34),IF(AND(OR(L34&gt;2,L34&lt;-2),AND(M32="Test subsequent RS",M33="Test subsequent RS")),"New IPS Required",(IF(OR(L34&gt;2,L34&lt;-2),"Test subsequent RS",AVERAGE(I$7:I34)-_xlfn.CONFIDENCE.T(0.05,K34,$A34)))))),"")</f>
        <v/>
      </c>
    </row>
    <row r="35" spans="1:13" x14ac:dyDescent="0.2">
      <c r="A35" s="75">
        <v>29</v>
      </c>
      <c r="B35" s="44"/>
      <c r="C35" s="76"/>
      <c r="D35" s="45"/>
      <c r="E35" s="6" t="str">
        <f>IFERROR(IF(ISBLANK(D35),"",AVERAGE($D$7:D35)),"")</f>
        <v/>
      </c>
      <c r="F35" s="6" t="str">
        <f>IFERROR(IF(ISBLANK(D35),"",_xlfn.STDEV.S($D$7:D35)),"")</f>
        <v/>
      </c>
      <c r="G35" s="6" t="str">
        <f t="shared" si="0"/>
        <v/>
      </c>
      <c r="H35" s="10" t="str">
        <f>IFERROR(IF(ISBLANK(D35),"",IF($C35="IPS",_xlfn.CONFIDENCE.T(0.05,F35,$A35)+AVERAGE(D$7:D35),IF(AND(OR(G35&gt;2,G35&lt;-2),AND(H33="Test subsequent RS",H34="Test subsequent RS")),"New IPS Required",(IF(OR(G35&gt;2,G35&lt;-2),"Test subsequent RS",_xlfn.CONFIDENCE.T(0.05,F35,$A35)+AVERAGE(D$7:D35)))))),"")</f>
        <v/>
      </c>
      <c r="I35" s="5"/>
      <c r="J35" s="6" t="str">
        <f>IFERROR(IF(ISBLANK(I35),"",AVERAGE($I$7:I35)),"")</f>
        <v/>
      </c>
      <c r="K35" s="6" t="str">
        <f>IFERROR(IF(ISBLANK(I35),"",_xlfn.STDEV.S($I$7:I35)),"")</f>
        <v/>
      </c>
      <c r="L35" s="6" t="str">
        <f t="shared" si="1"/>
        <v/>
      </c>
      <c r="M35" s="10" t="str">
        <f>IFERROR(IF(ISBLANK(I35),"",IF($C35="IPS",AVERAGE(I$7:I35)-_xlfn.CONFIDENCE.T(0.05,K35,$A35),IF(AND(OR(L35&gt;2,L35&lt;-2),AND(M33="Test subsequent RS",M34="Test subsequent RS")),"New IPS Required",(IF(OR(L35&gt;2,L35&lt;-2),"Test subsequent RS",AVERAGE(I$7:I35)-_xlfn.CONFIDENCE.T(0.05,K35,$A35)))))),"")</f>
        <v/>
      </c>
    </row>
    <row r="36" spans="1:13" x14ac:dyDescent="0.2">
      <c r="A36" s="75">
        <v>30</v>
      </c>
      <c r="B36" s="44"/>
      <c r="C36" s="76"/>
      <c r="D36" s="45"/>
      <c r="E36" s="6" t="str">
        <f>IFERROR(IF(ISBLANK(D36),"",AVERAGE($D$7:D36)),"")</f>
        <v/>
      </c>
      <c r="F36" s="6" t="str">
        <f>IFERROR(IF(ISBLANK(D36),"",_xlfn.STDEV.S($D$7:D36)),"")</f>
        <v/>
      </c>
      <c r="G36" s="6" t="str">
        <f t="shared" si="0"/>
        <v/>
      </c>
      <c r="H36" s="10" t="str">
        <f>IFERROR(IF(ISBLANK(D36),"",IF($C36="IPS",_xlfn.CONFIDENCE.T(0.05,F36,$A36)+AVERAGE(D$7:D36),IF(AND(OR(G36&gt;2,G36&lt;-2),AND(H34="Test subsequent RS",H35="Test subsequent RS")),"New IPS Required",(IF(OR(G36&gt;2,G36&lt;-2),"Test subsequent RS",_xlfn.CONFIDENCE.T(0.05,F36,$A36)+AVERAGE(D$7:D36)))))),"")</f>
        <v/>
      </c>
      <c r="I36" s="5"/>
      <c r="J36" s="6" t="str">
        <f>IFERROR(IF(ISBLANK(I36),"",AVERAGE($I$7:I36)),"")</f>
        <v/>
      </c>
      <c r="K36" s="6" t="str">
        <f>IFERROR(IF(ISBLANK(I36),"",_xlfn.STDEV.S($I$7:I36)),"")</f>
        <v/>
      </c>
      <c r="L36" s="6" t="str">
        <f t="shared" si="1"/>
        <v/>
      </c>
      <c r="M36" s="10" t="str">
        <f>IFERROR(IF(ISBLANK(I36),"",IF($C36="IPS",AVERAGE(I$7:I36)-_xlfn.CONFIDENCE.T(0.05,K36,$A36),IF(AND(OR(L36&gt;2,L36&lt;-2),AND(M34="Test subsequent RS",M35="Test subsequent RS")),"New IPS Required",(IF(OR(L36&gt;2,L36&lt;-2),"Test subsequent RS",AVERAGE(I$7:I36)-_xlfn.CONFIDENCE.T(0.05,K36,$A36)))))),"")</f>
        <v/>
      </c>
    </row>
    <row r="37" spans="1:13" ht="15" customHeight="1" x14ac:dyDescent="0.2">
      <c r="A37" s="75">
        <v>31</v>
      </c>
      <c r="B37" s="44"/>
      <c r="C37" s="76"/>
      <c r="D37" s="45"/>
      <c r="E37" s="6" t="str">
        <f>IFERROR(IF(ISBLANK(D37),"",AVERAGE($D$7:D37)),"")</f>
        <v/>
      </c>
      <c r="F37" s="6" t="str">
        <f>IFERROR(IF(ISBLANK(D37),"",_xlfn.STDEV.S($D$7:D37)),"")</f>
        <v/>
      </c>
      <c r="G37" s="6" t="str">
        <f t="shared" si="0"/>
        <v/>
      </c>
      <c r="H37" s="10" t="str">
        <f>IFERROR(IF(ISBLANK(D37),"",IF($C37="IPS",_xlfn.CONFIDENCE.T(0.05,F37,$A37)+AVERAGE(D$7:D37),IF(AND(OR(G37&gt;2,G37&lt;-2),AND(H35="Test subsequent RS",H36="Test subsequent RS")),"New IPS Required",(IF(OR(G37&gt;2,G37&lt;-2),"Test subsequent RS",_xlfn.CONFIDENCE.T(0.05,F37,$A37)+AVERAGE(D$7:D37)))))),"")</f>
        <v/>
      </c>
      <c r="I37" s="5"/>
      <c r="J37" s="6" t="str">
        <f>IFERROR(IF(ISBLANK(I37),"",AVERAGE($I$7:I37)),"")</f>
        <v/>
      </c>
      <c r="K37" s="6" t="str">
        <f>IFERROR(IF(ISBLANK(I37),"",_xlfn.STDEV.S($I$7:I37)),"")</f>
        <v/>
      </c>
      <c r="L37" s="6" t="str">
        <f t="shared" si="1"/>
        <v/>
      </c>
      <c r="M37" s="10" t="str">
        <f>IFERROR(IF(ISBLANK(I37),"",IF($C37="IPS",AVERAGE(I$7:I37)-_xlfn.CONFIDENCE.T(0.05,K37,$A37),IF(AND(OR(L37&gt;2,L37&lt;-2),AND(M35="Test subsequent RS",M36="Test subsequent RS")),"New IPS Required",(IF(OR(L37&gt;2,L37&lt;-2),"Test subsequent RS",AVERAGE(I$7:I37)-_xlfn.CONFIDENCE.T(0.05,K37,$A37)))))),"")</f>
        <v/>
      </c>
    </row>
    <row r="38" spans="1:13" x14ac:dyDescent="0.2">
      <c r="A38" s="75">
        <v>32</v>
      </c>
      <c r="B38" s="44"/>
      <c r="C38" s="76"/>
      <c r="D38" s="45"/>
      <c r="E38" s="6" t="str">
        <f>IFERROR(IF(ISBLANK(D38),"",AVERAGE($D$7:D38)),"")</f>
        <v/>
      </c>
      <c r="F38" s="6" t="str">
        <f>IFERROR(IF(ISBLANK(D38),"",_xlfn.STDEV.S($D$7:D38)),"")</f>
        <v/>
      </c>
      <c r="G38" s="6" t="str">
        <f t="shared" si="0"/>
        <v/>
      </c>
      <c r="H38" s="10" t="str">
        <f>IFERROR(IF(ISBLANK(D38),"",IF($C38="IPS",_xlfn.CONFIDENCE.T(0.05,F38,$A38)+AVERAGE(D$7:D38),IF(AND(OR(G38&gt;2,G38&lt;-2),AND(H36="Test subsequent RS",H37="Test subsequent RS")),"New IPS Required",(IF(OR(G38&gt;2,G38&lt;-2),"Test subsequent RS",_xlfn.CONFIDENCE.T(0.05,F38,$A38)+AVERAGE(D$7:D38)))))),"")</f>
        <v/>
      </c>
      <c r="I38" s="45"/>
      <c r="J38" s="6" t="str">
        <f>IFERROR(IF(ISBLANK(I38),"",AVERAGE($I$7:I38)),"")</f>
        <v/>
      </c>
      <c r="K38" s="6" t="str">
        <f>IFERROR(IF(ISBLANK(I38),"",_xlfn.STDEV.S($I$7:I38)),"")</f>
        <v/>
      </c>
      <c r="L38" s="6" t="str">
        <f t="shared" si="1"/>
        <v/>
      </c>
      <c r="M38" s="10" t="str">
        <f>IFERROR(IF(ISBLANK(I38),"",IF($C38="IPS",AVERAGE(I$7:I38)-_xlfn.CONFIDENCE.T(0.05,K38,$A38),IF(AND(OR(L38&gt;2,L38&lt;-2),AND(M36="Test subsequent RS",M37="Test subsequent RS")),"New IPS Required",(IF(OR(L38&gt;2,L38&lt;-2),"Test subsequent RS",AVERAGE(I$7:I38)-_xlfn.CONFIDENCE.T(0.05,K38,$A38)))))),"")</f>
        <v/>
      </c>
    </row>
    <row r="39" spans="1:13" x14ac:dyDescent="0.2">
      <c r="A39" s="75">
        <v>33</v>
      </c>
      <c r="B39" s="44"/>
      <c r="C39" s="76"/>
      <c r="D39" s="45"/>
      <c r="E39" s="6" t="str">
        <f>IFERROR(IF(ISBLANK(D39),"",AVERAGE($D$7:D39)),"")</f>
        <v/>
      </c>
      <c r="F39" s="6" t="str">
        <f>IFERROR(IF(ISBLANK(D39),"",_xlfn.STDEV.S($D$7:D39)),"")</f>
        <v/>
      </c>
      <c r="G39" s="6" t="str">
        <f t="shared" si="0"/>
        <v/>
      </c>
      <c r="H39" s="10" t="str">
        <f>IFERROR(IF(ISBLANK(D39),"",IF($C39="IPS",_xlfn.CONFIDENCE.T(0.05,F39,$A39)+AVERAGE(D$7:D39),IF(AND(OR(G39&gt;2,G39&lt;-2),AND(H37="Test subsequent RS",H38="Test subsequent RS")),"New IPS Required",(IF(OR(G39&gt;2,G39&lt;-2),"Test subsequent RS",_xlfn.CONFIDENCE.T(0.05,F39,$A39)+AVERAGE(D$7:D39)))))),"")</f>
        <v/>
      </c>
      <c r="I39" s="45"/>
      <c r="J39" s="6" t="str">
        <f>IFERROR(IF(ISBLANK(I39),"",AVERAGE($I$7:I39)),"")</f>
        <v/>
      </c>
      <c r="K39" s="6" t="str">
        <f>IFERROR(IF(ISBLANK(I39),"",_xlfn.STDEV.S($I$7:I39)),"")</f>
        <v/>
      </c>
      <c r="L39" s="6" t="str">
        <f t="shared" si="1"/>
        <v/>
      </c>
      <c r="M39" s="10" t="str">
        <f>IFERROR(IF(ISBLANK(I39),"",IF($C39="IPS",AVERAGE(I$7:I39)-_xlfn.CONFIDENCE.T(0.05,K39,$A39),IF(AND(OR(L39&gt;2,L39&lt;-2),AND(M37="Test subsequent RS",M38="Test subsequent RS")),"New IPS Required",(IF(OR(L39&gt;2,L39&lt;-2),"Test subsequent RS",AVERAGE(I$7:I39)-_xlfn.CONFIDENCE.T(0.05,K39,$A39)))))),"")</f>
        <v/>
      </c>
    </row>
    <row r="40" spans="1:13" x14ac:dyDescent="0.2">
      <c r="A40" s="75">
        <v>34</v>
      </c>
      <c r="B40" s="44"/>
      <c r="C40" s="76"/>
      <c r="D40" s="45"/>
      <c r="E40" s="6" t="str">
        <f>IFERROR(IF(ISBLANK(D40),"",AVERAGE($D$7:D40)),"")</f>
        <v/>
      </c>
      <c r="F40" s="6" t="str">
        <f>IFERROR(IF(ISBLANK(D40),"",_xlfn.STDEV.S($D$7:D40)),"")</f>
        <v/>
      </c>
      <c r="G40" s="6" t="str">
        <f t="shared" si="0"/>
        <v/>
      </c>
      <c r="H40" s="10" t="str">
        <f>IFERROR(IF(ISBLANK(D40),"",IF($C40="IPS",_xlfn.CONFIDENCE.T(0.05,F40,$A40)+AVERAGE(D$7:D40),IF(AND(OR(G40&gt;2,G40&lt;-2),AND(H38="Test subsequent RS",H39="Test subsequent RS")),"New IPS Required",(IF(OR(G40&gt;2,G40&lt;-2),"Test subsequent RS",_xlfn.CONFIDENCE.T(0.05,F40,$A40)+AVERAGE(D$7:D40)))))),"")</f>
        <v/>
      </c>
      <c r="I40" s="45"/>
      <c r="J40" s="6" t="str">
        <f>IFERROR(IF(ISBLANK(I40),"",AVERAGE($I$7:I40)),"")</f>
        <v/>
      </c>
      <c r="K40" s="6" t="str">
        <f>IFERROR(IF(ISBLANK(I40),"",_xlfn.STDEV.S($I$7:I40)),"")</f>
        <v/>
      </c>
      <c r="L40" s="6" t="str">
        <f t="shared" si="1"/>
        <v/>
      </c>
      <c r="M40" s="10" t="str">
        <f>IFERROR(IF(ISBLANK(I40),"",IF($C40="IPS",AVERAGE(I$7:I40)-_xlfn.CONFIDENCE.T(0.05,K40,$A40),IF(AND(OR(L40&gt;2,L40&lt;-2),AND(M38="Test subsequent RS",M39="Test subsequent RS")),"New IPS Required",(IF(OR(L40&gt;2,L40&lt;-2),"Test subsequent RS",AVERAGE(I$7:I40)-_xlfn.CONFIDENCE.T(0.05,K40,$A40)))))),"")</f>
        <v/>
      </c>
    </row>
    <row r="41" spans="1:13" x14ac:dyDescent="0.2">
      <c r="A41" s="75">
        <v>35</v>
      </c>
      <c r="B41" s="44"/>
      <c r="C41" s="76"/>
      <c r="D41" s="45"/>
      <c r="E41" s="6" t="str">
        <f>IFERROR(IF(ISBLANK(D41),"",AVERAGE($D$7:D41)),"")</f>
        <v/>
      </c>
      <c r="F41" s="6" t="str">
        <f>IFERROR(IF(ISBLANK(D41),"",_xlfn.STDEV.S($D$7:D41)),"")</f>
        <v/>
      </c>
      <c r="G41" s="6" t="str">
        <f t="shared" si="0"/>
        <v/>
      </c>
      <c r="H41" s="10" t="str">
        <f>IFERROR(IF(ISBLANK(D41),"",IF($C41="IPS",_xlfn.CONFIDENCE.T(0.05,F41,$A41)+AVERAGE(D$7:D41),IF(AND(OR(G41&gt;2,G41&lt;-2),AND(H39="Test subsequent RS",H40="Test subsequent RS")),"New IPS Required",(IF(OR(G41&gt;2,G41&lt;-2),"Test subsequent RS",_xlfn.CONFIDENCE.T(0.05,F41,$A41)+AVERAGE(D$7:D41)))))),"")</f>
        <v/>
      </c>
      <c r="I41" s="45"/>
      <c r="J41" s="6" t="str">
        <f>IFERROR(IF(ISBLANK(I41),"",AVERAGE($I$7:I41)),"")</f>
        <v/>
      </c>
      <c r="K41" s="6" t="str">
        <f>IFERROR(IF(ISBLANK(I41),"",_xlfn.STDEV.S($I$7:I41)),"")</f>
        <v/>
      </c>
      <c r="L41" s="6" t="str">
        <f t="shared" si="1"/>
        <v/>
      </c>
      <c r="M41" s="10" t="str">
        <f>IFERROR(IF(ISBLANK(I41),"",IF($C41="IPS",AVERAGE(I$7:I41)-_xlfn.CONFIDENCE.T(0.05,K41,$A41),IF(AND(OR(L41&gt;2,L41&lt;-2),AND(M39="Test subsequent RS",M40="Test subsequent RS")),"New IPS Required",(IF(OR(L41&gt;2,L41&lt;-2),"Test subsequent RS",AVERAGE(I$7:I41)-_xlfn.CONFIDENCE.T(0.05,K41,$A41)))))),"")</f>
        <v/>
      </c>
    </row>
    <row r="42" spans="1:13" x14ac:dyDescent="0.2">
      <c r="A42" s="75">
        <v>36</v>
      </c>
      <c r="B42" s="44"/>
      <c r="C42" s="76"/>
      <c r="D42" s="45"/>
      <c r="E42" s="6" t="str">
        <f>IFERROR(IF(ISBLANK(D42),"",AVERAGE($D$7:D42)),"")</f>
        <v/>
      </c>
      <c r="F42" s="6" t="str">
        <f>IFERROR(IF(ISBLANK(D42),"",_xlfn.STDEV.S($D$7:D42)),"")</f>
        <v/>
      </c>
      <c r="G42" s="6" t="str">
        <f t="shared" si="0"/>
        <v/>
      </c>
      <c r="H42" s="10" t="str">
        <f>IFERROR(IF(ISBLANK(D42),"",IF($C42="IPS",_xlfn.CONFIDENCE.T(0.05,F42,$A42)+AVERAGE(D$7:D42),IF(AND(OR(G42&gt;2,G42&lt;-2),AND(H40="Test subsequent RS",H41="Test subsequent RS")),"New IPS Required",(IF(OR(G42&gt;2,G42&lt;-2),"Test subsequent RS",_xlfn.CONFIDENCE.T(0.05,F42,$A42)+AVERAGE(D$7:D42)))))),"")</f>
        <v/>
      </c>
      <c r="I42" s="45"/>
      <c r="J42" s="6" t="str">
        <f>IFERROR(IF(ISBLANK(I42),"",AVERAGE($I$7:I42)),"")</f>
        <v/>
      </c>
      <c r="K42" s="6" t="str">
        <f>IFERROR(IF(ISBLANK(I42),"",_xlfn.STDEV.S($I$7:I42)),"")</f>
        <v/>
      </c>
      <c r="L42" s="6" t="str">
        <f t="shared" si="1"/>
        <v/>
      </c>
      <c r="M42" s="10" t="str">
        <f>IFERROR(IF(ISBLANK(I42),"",IF($C42="IPS",AVERAGE(I$7:I42)-_xlfn.CONFIDENCE.T(0.05,K42,$A42),IF(AND(OR(L42&gt;2,L42&lt;-2),AND(M40="Test subsequent RS",M41="Test subsequent RS")),"New IPS Required",(IF(OR(L42&gt;2,L42&lt;-2),"Test subsequent RS",AVERAGE(I$7:I42)-_xlfn.CONFIDENCE.T(0.05,K42,$A42)))))),"")</f>
        <v/>
      </c>
    </row>
    <row r="43" spans="1:13" x14ac:dyDescent="0.2">
      <c r="A43" s="75">
        <v>37</v>
      </c>
      <c r="B43" s="44"/>
      <c r="C43" s="76"/>
      <c r="D43" s="45"/>
      <c r="E43" s="6" t="str">
        <f>IFERROR(IF(ISBLANK(D43),"",AVERAGE($D$7:D43)),"")</f>
        <v/>
      </c>
      <c r="F43" s="6" t="str">
        <f>IFERROR(IF(ISBLANK(D43),"",_xlfn.STDEV.S($D$7:D43)),"")</f>
        <v/>
      </c>
      <c r="G43" s="6" t="str">
        <f t="shared" si="0"/>
        <v/>
      </c>
      <c r="H43" s="10" t="str">
        <f>IFERROR(IF(ISBLANK(D43),"",IF($C43="IPS",_xlfn.CONFIDENCE.T(0.05,F43,$A43)+AVERAGE(D$7:D43),IF(AND(OR(G43&gt;2,G43&lt;-2),AND(H41="Test subsequent RS",H42="Test subsequent RS")),"New IPS Required",(IF(OR(G43&gt;2,G43&lt;-2),"Test subsequent RS",_xlfn.CONFIDENCE.T(0.05,F43,$A43)+AVERAGE(D$7:D43)))))),"")</f>
        <v/>
      </c>
      <c r="I43" s="45"/>
      <c r="J43" s="6" t="str">
        <f>IFERROR(IF(ISBLANK(I43),"",AVERAGE($I$7:I43)),"")</f>
        <v/>
      </c>
      <c r="K43" s="6" t="str">
        <f>IFERROR(IF(ISBLANK(I43),"",_xlfn.STDEV.S($I$7:I43)),"")</f>
        <v/>
      </c>
      <c r="L43" s="6" t="str">
        <f t="shared" si="1"/>
        <v/>
      </c>
      <c r="M43" s="10" t="str">
        <f>IFERROR(IF(ISBLANK(I43),"",IF($C43="IPS",AVERAGE(I$7:I43)-_xlfn.CONFIDENCE.T(0.05,K43,$A43),IF(AND(OR(L43&gt;2,L43&lt;-2),AND(M41="Test subsequent RS",M42="Test subsequent RS")),"New IPS Required",(IF(OR(L43&gt;2,L43&lt;-2),"Test subsequent RS",AVERAGE(I$7:I43)-_xlfn.CONFIDENCE.T(0.05,K43,$A43)))))),"")</f>
        <v/>
      </c>
    </row>
    <row r="44" spans="1:13" x14ac:dyDescent="0.2">
      <c r="A44" s="75">
        <v>38</v>
      </c>
      <c r="B44" s="44"/>
      <c r="C44" s="76"/>
      <c r="D44" s="45"/>
      <c r="E44" s="6" t="str">
        <f>IFERROR(IF(ISBLANK(D44),"",AVERAGE($D$7:D44)),"")</f>
        <v/>
      </c>
      <c r="F44" s="6" t="str">
        <f>IFERROR(IF(ISBLANK(D44),"",_xlfn.STDEV.S($D$7:D44)),"")</f>
        <v/>
      </c>
      <c r="G44" s="6" t="str">
        <f t="shared" si="0"/>
        <v/>
      </c>
      <c r="H44" s="10" t="str">
        <f>IFERROR(IF(ISBLANK(D44),"",IF($C44="IPS",_xlfn.CONFIDENCE.T(0.05,F44,$A44)+AVERAGE(D$7:D44),IF(AND(OR(G44&gt;2,G44&lt;-2),AND(H42="Test subsequent RS",H43="Test subsequent RS")),"New IPS Required",(IF(OR(G44&gt;2,G44&lt;-2),"Test subsequent RS",_xlfn.CONFIDENCE.T(0.05,F44,$A44)+AVERAGE(D$7:D44)))))),"")</f>
        <v/>
      </c>
      <c r="I44" s="45"/>
      <c r="J44" s="6" t="str">
        <f>IFERROR(IF(ISBLANK(I44),"",AVERAGE($I$7:I44)),"")</f>
        <v/>
      </c>
      <c r="K44" s="6" t="str">
        <f>IFERROR(IF(ISBLANK(I44),"",_xlfn.STDEV.S($I$7:I44)),"")</f>
        <v/>
      </c>
      <c r="L44" s="6" t="str">
        <f t="shared" si="1"/>
        <v/>
      </c>
      <c r="M44" s="10" t="str">
        <f>IFERROR(IF(ISBLANK(I44),"",IF($C44="IPS",AVERAGE(I$7:I44)-_xlfn.CONFIDENCE.T(0.05,K44,$A44),IF(AND(OR(L44&gt;2,L44&lt;-2),AND(M42="Test subsequent RS",M43="Test subsequent RS")),"New IPS Required",(IF(OR(L44&gt;2,L44&lt;-2),"Test subsequent RS",AVERAGE(I$7:I44)-_xlfn.CONFIDENCE.T(0.05,K44,$A44)))))),"")</f>
        <v/>
      </c>
    </row>
    <row r="45" spans="1:13" x14ac:dyDescent="0.2">
      <c r="A45" s="75">
        <v>39</v>
      </c>
      <c r="B45" s="44"/>
      <c r="C45" s="76"/>
      <c r="D45" s="45"/>
      <c r="E45" s="6" t="str">
        <f>IFERROR(IF(ISBLANK(D45),"",AVERAGE($D$7:D45)),"")</f>
        <v/>
      </c>
      <c r="F45" s="6" t="str">
        <f>IFERROR(IF(ISBLANK(D45),"",_xlfn.STDEV.S($D$7:D45)),"")</f>
        <v/>
      </c>
      <c r="G45" s="6" t="str">
        <f t="shared" si="0"/>
        <v/>
      </c>
      <c r="H45" s="10" t="str">
        <f>IFERROR(IF(ISBLANK(D45),"",IF($C45="IPS",_xlfn.CONFIDENCE.T(0.05,F45,$A45)+AVERAGE(D$7:D45),IF(AND(OR(G45&gt;2,G45&lt;-2),AND(H43="Test subsequent RS",H44="Test subsequent RS")),"New IPS Required",(IF(OR(G45&gt;2,G45&lt;-2),"Test subsequent RS",_xlfn.CONFIDENCE.T(0.05,F45,$A45)+AVERAGE(D$7:D45)))))),"")</f>
        <v/>
      </c>
      <c r="I45" s="45"/>
      <c r="J45" s="6" t="str">
        <f>IFERROR(IF(ISBLANK(I45),"",AVERAGE($I$7:I45)),"")</f>
        <v/>
      </c>
      <c r="K45" s="6" t="str">
        <f>IFERROR(IF(ISBLANK(I45),"",_xlfn.STDEV.S($I$7:I45)),"")</f>
        <v/>
      </c>
      <c r="L45" s="6" t="str">
        <f t="shared" si="1"/>
        <v/>
      </c>
      <c r="M45" s="10" t="str">
        <f>IFERROR(IF(ISBLANK(I45),"",IF($C45="IPS",AVERAGE(I$7:I45)-_xlfn.CONFIDENCE.T(0.05,K45,$A45),IF(AND(OR(L45&gt;2,L45&lt;-2),AND(M43="Test subsequent RS",M44="Test subsequent RS")),"New IPS Required",(IF(OR(L45&gt;2,L45&lt;-2),"Test subsequent RS",AVERAGE(I$7:I45)-_xlfn.CONFIDENCE.T(0.05,K45,$A45)))))),"")</f>
        <v/>
      </c>
    </row>
    <row r="46" spans="1:13" x14ac:dyDescent="0.2">
      <c r="A46" s="75">
        <v>40</v>
      </c>
      <c r="B46" s="44"/>
      <c r="C46" s="76"/>
      <c r="D46" s="45"/>
      <c r="E46" s="6" t="str">
        <f>IFERROR(IF(ISBLANK(D46),"",AVERAGE($D$7:D46)),"")</f>
        <v/>
      </c>
      <c r="F46" s="6" t="str">
        <f>IFERROR(IF(ISBLANK(D46),"",_xlfn.STDEV.S($D$7:D46)),"")</f>
        <v/>
      </c>
      <c r="G46" s="6" t="str">
        <f t="shared" si="0"/>
        <v/>
      </c>
      <c r="H46" s="10" t="str">
        <f>IFERROR(IF(ISBLANK(D46),"",IF($C46="IPS",_xlfn.CONFIDENCE.T(0.05,F46,$A46)+AVERAGE(D$7:D46),IF(AND(OR(G46&gt;2,G46&lt;-2),AND(H44="Test subsequent RS",H45="Test subsequent RS")),"New IPS Required",(IF(OR(G46&gt;2,G46&lt;-2),"Test subsequent RS",_xlfn.CONFIDENCE.T(0.05,F46,$A46)+AVERAGE(D$7:D46)))))),"")</f>
        <v/>
      </c>
      <c r="I46" s="45"/>
      <c r="J46" s="6" t="str">
        <f>IFERROR(IF(ISBLANK(I46),"",AVERAGE($I$7:I46)),"")</f>
        <v/>
      </c>
      <c r="K46" s="6" t="str">
        <f>IFERROR(IF(ISBLANK(I46),"",_xlfn.STDEV.S($I$7:I46)),"")</f>
        <v/>
      </c>
      <c r="L46" s="6" t="str">
        <f t="shared" si="1"/>
        <v/>
      </c>
      <c r="M46" s="10" t="str">
        <f>IFERROR(IF(ISBLANK(I46),"",IF($C46="IPS",AVERAGE(I$7:I46)-_xlfn.CONFIDENCE.T(0.05,K46,$A46),IF(AND(OR(L46&gt;2,L46&lt;-2),AND(M44="Test subsequent RS",M45="Test subsequent RS")),"New IPS Required",(IF(OR(L46&gt;2,L46&lt;-2),"Test subsequent RS",AVERAGE(I$7:I46)-_xlfn.CONFIDENCE.T(0.05,K46,$A46)))))),"")</f>
        <v/>
      </c>
    </row>
    <row r="47" spans="1:13" x14ac:dyDescent="0.2">
      <c r="A47" s="75">
        <v>41</v>
      </c>
      <c r="B47" s="44"/>
      <c r="C47" s="76"/>
      <c r="D47" s="45"/>
      <c r="E47" s="6" t="str">
        <f>IFERROR(IF(ISBLANK(D47),"",AVERAGE($D$7:D47)),"")</f>
        <v/>
      </c>
      <c r="F47" s="6" t="str">
        <f>IFERROR(IF(ISBLANK(D47),"",_xlfn.STDEV.S($D$7:D47)),"")</f>
        <v/>
      </c>
      <c r="G47" s="6" t="str">
        <f t="shared" si="0"/>
        <v/>
      </c>
      <c r="H47" s="10" t="str">
        <f>IFERROR(IF(ISBLANK(D47),"",IF($C47="IPS",_xlfn.CONFIDENCE.T(0.05,F47,$A47)+AVERAGE(D$7:D47),IF(AND(OR(G47&gt;2,G47&lt;-2),AND(H45="Test subsequent RS",H46="Test subsequent RS")),"New IPS Required",(IF(OR(G47&gt;2,G47&lt;-2),"Test subsequent RS",_xlfn.CONFIDENCE.T(0.05,F47,$A47)+AVERAGE(D$7:D47)))))),"")</f>
        <v/>
      </c>
      <c r="I47" s="45"/>
      <c r="J47" s="6" t="str">
        <f>IFERROR(IF(ISBLANK(I47),"",AVERAGE($I$7:I47)),"")</f>
        <v/>
      </c>
      <c r="K47" s="6" t="str">
        <f>IFERROR(IF(ISBLANK(I47),"",_xlfn.STDEV.S($I$7:I47)),"")</f>
        <v/>
      </c>
      <c r="L47" s="6" t="str">
        <f t="shared" si="1"/>
        <v/>
      </c>
      <c r="M47" s="10" t="str">
        <f>IFERROR(IF(ISBLANK(I47),"",IF($C47="IPS",AVERAGE(I$7:I47)-_xlfn.CONFIDENCE.T(0.05,K47,$A47),IF(AND(OR(L47&gt;2,L47&lt;-2),AND(M45="Test subsequent RS",M46="Test subsequent RS")),"New IPS Required",(IF(OR(L47&gt;2,L47&lt;-2),"Test subsequent RS",AVERAGE(I$7:I47)-_xlfn.CONFIDENCE.T(0.05,K47,$A47)))))),"")</f>
        <v/>
      </c>
    </row>
    <row r="48" spans="1:13" x14ac:dyDescent="0.2">
      <c r="A48" s="75">
        <v>42</v>
      </c>
      <c r="B48" s="44"/>
      <c r="C48" s="76"/>
      <c r="D48" s="45"/>
      <c r="E48" s="6" t="str">
        <f>IFERROR(IF(ISBLANK(D48),"",AVERAGE($D$7:D48)),"")</f>
        <v/>
      </c>
      <c r="F48" s="6" t="str">
        <f>IFERROR(IF(ISBLANK(D48),"",_xlfn.STDEV.S($D$7:D48)),"")</f>
        <v/>
      </c>
      <c r="G48" s="6" t="str">
        <f t="shared" si="0"/>
        <v/>
      </c>
      <c r="H48" s="10" t="str">
        <f>IFERROR(IF(ISBLANK(D48),"",IF($C48="IPS",_xlfn.CONFIDENCE.T(0.05,F48,$A48)+AVERAGE(D$7:D48),IF(AND(OR(G48&gt;2,G48&lt;-2),AND(H46="Test subsequent RS",H47="Test subsequent RS")),"New IPS Required",(IF(OR(G48&gt;2,G48&lt;-2),"Test subsequent RS",_xlfn.CONFIDENCE.T(0.05,F48,$A48)+AVERAGE(D$7:D48)))))),"")</f>
        <v/>
      </c>
      <c r="I48" s="45"/>
      <c r="J48" s="6" t="str">
        <f>IFERROR(IF(ISBLANK(I48),"",AVERAGE($I$7:I48)),"")</f>
        <v/>
      </c>
      <c r="K48" s="6" t="str">
        <f>IFERROR(IF(ISBLANK(I48),"",_xlfn.STDEV.S($I$7:I48)),"")</f>
        <v/>
      </c>
      <c r="L48" s="6" t="str">
        <f t="shared" si="1"/>
        <v/>
      </c>
      <c r="M48" s="10" t="str">
        <f>IFERROR(IF(ISBLANK(I48),"",IF($C48="IPS",AVERAGE(I$7:I48)-_xlfn.CONFIDENCE.T(0.05,K48,$A48),IF(AND(OR(L48&gt;2,L48&lt;-2),AND(M46="Test subsequent RS",M47="Test subsequent RS")),"New IPS Required",(IF(OR(L48&gt;2,L48&lt;-2),"Test subsequent RS",AVERAGE(I$7:I48)-_xlfn.CONFIDENCE.T(0.05,K48,$A48)))))),"")</f>
        <v/>
      </c>
    </row>
    <row r="49" spans="1:13" x14ac:dyDescent="0.2">
      <c r="A49" s="75">
        <v>43</v>
      </c>
      <c r="B49" s="44"/>
      <c r="C49" s="76"/>
      <c r="D49" s="45"/>
      <c r="E49" s="6" t="str">
        <f>IFERROR(IF(ISBLANK(D49),"",AVERAGE($D$7:D49)),"")</f>
        <v/>
      </c>
      <c r="F49" s="6" t="str">
        <f>IFERROR(IF(ISBLANK(D49),"",_xlfn.STDEV.S($D$7:D49)),"")</f>
        <v/>
      </c>
      <c r="G49" s="6" t="str">
        <f t="shared" si="0"/>
        <v/>
      </c>
      <c r="H49" s="10" t="str">
        <f>IFERROR(IF(ISBLANK(D49),"",IF($C49="IPS",_xlfn.CONFIDENCE.T(0.05,F49,$A49)+AVERAGE(D$7:D49),IF(AND(OR(G49&gt;2,G49&lt;-2),AND(H47="Test subsequent RS",H48="Test subsequent RS")),"New IPS Required",(IF(OR(G49&gt;2,G49&lt;-2),"Test subsequent RS",_xlfn.CONFIDENCE.T(0.05,F49,$A49)+AVERAGE(D$7:D49)))))),"")</f>
        <v/>
      </c>
      <c r="I49" s="45"/>
      <c r="J49" s="6" t="str">
        <f>IFERROR(IF(ISBLANK(I49),"",AVERAGE($I$7:I49)),"")</f>
        <v/>
      </c>
      <c r="K49" s="6" t="str">
        <f>IFERROR(IF(ISBLANK(I49),"",_xlfn.STDEV.S($I$7:I49)),"")</f>
        <v/>
      </c>
      <c r="L49" s="6" t="str">
        <f t="shared" si="1"/>
        <v/>
      </c>
      <c r="M49" s="10" t="str">
        <f>IFERROR(IF(ISBLANK(I49),"",IF($C49="IPS",AVERAGE(I$7:I49)-_xlfn.CONFIDENCE.T(0.05,K49,$A49),IF(AND(OR(L49&gt;2,L49&lt;-2),AND(M47="Test subsequent RS",M48="Test subsequent RS")),"New IPS Required",(IF(OR(L49&gt;2,L49&lt;-2),"Test subsequent RS",AVERAGE(I$7:I49)-_xlfn.CONFIDENCE.T(0.05,K49,$A49)))))),"")</f>
        <v/>
      </c>
    </row>
    <row r="50" spans="1:13" x14ac:dyDescent="0.2">
      <c r="A50" s="75">
        <v>44</v>
      </c>
      <c r="B50" s="44"/>
      <c r="C50" s="76"/>
      <c r="D50" s="45"/>
      <c r="E50" s="6" t="str">
        <f>IFERROR(IF(ISBLANK(D50),"",AVERAGE($D$7:D50)),"")</f>
        <v/>
      </c>
      <c r="F50" s="6" t="str">
        <f>IFERROR(IF(ISBLANK(D50),"",_xlfn.STDEV.S($D$7:D50)),"")</f>
        <v/>
      </c>
      <c r="G50" s="6" t="str">
        <f t="shared" si="0"/>
        <v/>
      </c>
      <c r="H50" s="10" t="str">
        <f>IFERROR(IF(ISBLANK(D50),"",IF($C50="IPS",_xlfn.CONFIDENCE.T(0.05,F50,$A50)+AVERAGE(D$7:D50),IF(AND(OR(G50&gt;2,G50&lt;-2),AND(H48="Test subsequent RS",H49="Test subsequent RS")),"New IPS Required",(IF(OR(G50&gt;2,G50&lt;-2),"Test subsequent RS",_xlfn.CONFIDENCE.T(0.05,F50,$A50)+AVERAGE(D$7:D50)))))),"")</f>
        <v/>
      </c>
      <c r="I50" s="45"/>
      <c r="J50" s="6" t="str">
        <f>IFERROR(IF(ISBLANK(I50),"",AVERAGE($I$7:I50)),"")</f>
        <v/>
      </c>
      <c r="K50" s="6" t="str">
        <f>IFERROR(IF(ISBLANK(I50),"",_xlfn.STDEV.S($I$7:I50)),"")</f>
        <v/>
      </c>
      <c r="L50" s="6" t="str">
        <f t="shared" si="1"/>
        <v/>
      </c>
      <c r="M50" s="10" t="str">
        <f>IFERROR(IF(ISBLANK(I50),"",IF($C50="IPS",AVERAGE(I$7:I50)-_xlfn.CONFIDENCE.T(0.05,K50,$A50),IF(AND(OR(L50&gt;2,L50&lt;-2),AND(M48="Test subsequent RS",M49="Test subsequent RS")),"New IPS Required",(IF(OR(L50&gt;2,L50&lt;-2),"Test subsequent RS",AVERAGE(I$7:I50)-_xlfn.CONFIDENCE.T(0.05,K50,$A50)))))),"")</f>
        <v/>
      </c>
    </row>
    <row r="51" spans="1:13" x14ac:dyDescent="0.2">
      <c r="A51" s="75">
        <v>45</v>
      </c>
      <c r="B51" s="44"/>
      <c r="C51" s="76"/>
      <c r="D51" s="45"/>
      <c r="E51" s="6" t="str">
        <f>IFERROR(IF(ISBLANK(D51),"",AVERAGE($D$7:D51)),"")</f>
        <v/>
      </c>
      <c r="F51" s="6" t="str">
        <f>IFERROR(IF(ISBLANK(D51),"",_xlfn.STDEV.S($D$7:D51)),"")</f>
        <v/>
      </c>
      <c r="G51" s="6" t="str">
        <f t="shared" si="0"/>
        <v/>
      </c>
      <c r="H51" s="10" t="str">
        <f>IFERROR(IF(ISBLANK(D51),"",IF($C51="IPS",_xlfn.CONFIDENCE.T(0.05,F51,$A51)+AVERAGE(D$7:D51),IF(AND(OR(G51&gt;2,G51&lt;-2),AND(H49="Test subsequent RS",H50="Test subsequent RS")),"New IPS Required",(IF(OR(G51&gt;2,G51&lt;-2),"Test subsequent RS",_xlfn.CONFIDENCE.T(0.05,F51,$A51)+AVERAGE(D$7:D51)))))),"")</f>
        <v/>
      </c>
      <c r="I51" s="45"/>
      <c r="J51" s="6" t="str">
        <f>IFERROR(IF(ISBLANK(I51),"",AVERAGE($I$7:I51)),"")</f>
        <v/>
      </c>
      <c r="K51" s="6" t="str">
        <f>IFERROR(IF(ISBLANK(I51),"",_xlfn.STDEV.S($I$7:I51)),"")</f>
        <v/>
      </c>
      <c r="L51" s="6" t="str">
        <f t="shared" si="1"/>
        <v/>
      </c>
      <c r="M51" s="10" t="str">
        <f>IFERROR(IF(ISBLANK(I51),"",IF($C51="IPS",AVERAGE(I$7:I51)-_xlfn.CONFIDENCE.T(0.05,K51,$A51),IF(AND(OR(L51&gt;2,L51&lt;-2),AND(M49="Test subsequent RS",M50="Test subsequent RS")),"New IPS Required",(IF(OR(L51&gt;2,L51&lt;-2),"Test subsequent RS",AVERAGE(I$7:I51)-_xlfn.CONFIDENCE.T(0.05,K51,$A51)))))),"")</f>
        <v/>
      </c>
    </row>
    <row r="52" spans="1:13" x14ac:dyDescent="0.2">
      <c r="A52" s="75">
        <v>46</v>
      </c>
      <c r="B52" s="44"/>
      <c r="C52" s="76"/>
      <c r="D52" s="45"/>
      <c r="E52" s="6" t="str">
        <f>IFERROR(IF(ISBLANK(D52),"",AVERAGE($D$7:D52)),"")</f>
        <v/>
      </c>
      <c r="F52" s="6" t="str">
        <f>IFERROR(IF(ISBLANK(D52),"",_xlfn.STDEV.S($D$7:D52)),"")</f>
        <v/>
      </c>
      <c r="G52" s="6" t="str">
        <f t="shared" si="0"/>
        <v/>
      </c>
      <c r="H52" s="10" t="str">
        <f>IFERROR(IF(ISBLANK(D52),"",IF($C52="IPS",_xlfn.CONFIDENCE.T(0.05,F52,$A52)+AVERAGE(D$7:D52),IF(AND(OR(G52&gt;2,G52&lt;-2),AND(H50="Test subsequent RS",H51="Test subsequent RS")),"New IPS Required",(IF(OR(G52&gt;2,G52&lt;-2),"Test subsequent RS",_xlfn.CONFIDENCE.T(0.05,F52,$A52)+AVERAGE(D$7:D52)))))),"")</f>
        <v/>
      </c>
      <c r="I52" s="45"/>
      <c r="J52" s="6" t="str">
        <f>IFERROR(IF(ISBLANK(I52),"",AVERAGE($I$7:I52)),"")</f>
        <v/>
      </c>
      <c r="K52" s="6" t="str">
        <f>IFERROR(IF(ISBLANK(I52),"",_xlfn.STDEV.S($I$7:I52)),"")</f>
        <v/>
      </c>
      <c r="L52" s="6" t="str">
        <f t="shared" si="1"/>
        <v/>
      </c>
      <c r="M52" s="10" t="str">
        <f>IFERROR(IF(ISBLANK(I52),"",IF($C52="IPS",AVERAGE(I$7:I52)-_xlfn.CONFIDENCE.T(0.05,K52,$A52),IF(AND(OR(L52&gt;2,L52&lt;-2),AND(M50="Test subsequent RS",M51="Test subsequent RS")),"New IPS Required",(IF(OR(L52&gt;2,L52&lt;-2),"Test subsequent RS",AVERAGE(I$7:I52)-_xlfn.CONFIDENCE.T(0.05,K52,$A52)))))),"")</f>
        <v/>
      </c>
    </row>
    <row r="53" spans="1:13" x14ac:dyDescent="0.2">
      <c r="A53" s="75">
        <v>47</v>
      </c>
      <c r="B53" s="44"/>
      <c r="C53" s="76"/>
      <c r="D53" s="45"/>
      <c r="E53" s="6" t="str">
        <f>IFERROR(IF(ISBLANK(D53),"",AVERAGE($D$7:D53)),"")</f>
        <v/>
      </c>
      <c r="F53" s="6" t="str">
        <f>IFERROR(IF(ISBLANK(D53),"",_xlfn.STDEV.S($D$7:D53)),"")</f>
        <v/>
      </c>
      <c r="G53" s="6" t="str">
        <f t="shared" si="0"/>
        <v/>
      </c>
      <c r="H53" s="10" t="str">
        <f>IFERROR(IF(ISBLANK(D53),"",IF($C53="IPS",_xlfn.CONFIDENCE.T(0.05,F53,$A53)+AVERAGE(D$7:D53),IF(AND(OR(G53&gt;2,G53&lt;-2),AND(H51="Test subsequent RS",H52="Test subsequent RS")),"New IPS Required",(IF(OR(G53&gt;2,G53&lt;-2),"Test subsequent RS",_xlfn.CONFIDENCE.T(0.05,F53,$A53)+AVERAGE(D$7:D53)))))),"")</f>
        <v/>
      </c>
      <c r="I53" s="45"/>
      <c r="J53" s="6" t="str">
        <f>IFERROR(IF(ISBLANK(I53),"",AVERAGE($I$7:I53)),"")</f>
        <v/>
      </c>
      <c r="K53" s="6" t="str">
        <f>IFERROR(IF(ISBLANK(I53),"",_xlfn.STDEV.S($I$7:I53)),"")</f>
        <v/>
      </c>
      <c r="L53" s="6" t="str">
        <f t="shared" si="1"/>
        <v/>
      </c>
      <c r="M53" s="10" t="str">
        <f>IFERROR(IF(ISBLANK(I53),"",IF($C53="IPS",AVERAGE(I$7:I53)-_xlfn.CONFIDENCE.T(0.05,K53,$A53),IF(AND(OR(L53&gt;2,L53&lt;-2),AND(M51="Test subsequent RS",M52="Test subsequent RS")),"New IPS Required",(IF(OR(L53&gt;2,L53&lt;-2),"Test subsequent RS",AVERAGE(I$7:I53)-_xlfn.CONFIDENCE.T(0.05,K53,$A53)))))),"")</f>
        <v/>
      </c>
    </row>
    <row r="54" spans="1:13" x14ac:dyDescent="0.2">
      <c r="A54" s="75">
        <v>48</v>
      </c>
      <c r="B54" s="44"/>
      <c r="C54" s="76"/>
      <c r="D54" s="45"/>
      <c r="E54" s="6" t="str">
        <f>IFERROR(IF(ISBLANK(D54),"",AVERAGE($D$7:D54)),"")</f>
        <v/>
      </c>
      <c r="F54" s="6" t="str">
        <f>IFERROR(IF(ISBLANK(D54),"",_xlfn.STDEV.S($D$7:D54)),"")</f>
        <v/>
      </c>
      <c r="G54" s="6" t="str">
        <f t="shared" si="0"/>
        <v/>
      </c>
      <c r="H54" s="10" t="str">
        <f>IFERROR(IF(ISBLANK(D54),"",IF($C54="IPS",_xlfn.CONFIDENCE.T(0.05,F54,$A54)+AVERAGE(D$7:D54),IF(AND(OR(G54&gt;2,G54&lt;-2),AND(H52="Test subsequent RS",H53="Test subsequent RS")),"New IPS Required",(IF(OR(G54&gt;2,G54&lt;-2),"Test subsequent RS",_xlfn.CONFIDENCE.T(0.05,F54,$A54)+AVERAGE(D$7:D54)))))),"")</f>
        <v/>
      </c>
      <c r="I54" s="45"/>
      <c r="J54" s="6" t="str">
        <f>IFERROR(IF(ISBLANK(I54),"",AVERAGE($I$7:I54)),"")</f>
        <v/>
      </c>
      <c r="K54" s="6" t="str">
        <f>IFERROR(IF(ISBLANK(I54),"",_xlfn.STDEV.S($I$7:I54)),"")</f>
        <v/>
      </c>
      <c r="L54" s="6" t="str">
        <f t="shared" si="1"/>
        <v/>
      </c>
      <c r="M54" s="10" t="str">
        <f>IFERROR(IF(ISBLANK(I54),"",IF($C54="IPS",AVERAGE(I$7:I54)-_xlfn.CONFIDENCE.T(0.05,K54,$A54),IF(AND(OR(L54&gt;2,L54&lt;-2),AND(M52="Test subsequent RS",M53="Test subsequent RS")),"New IPS Required",(IF(OR(L54&gt;2,L54&lt;-2),"Test subsequent RS",AVERAGE(I$7:I54)-_xlfn.CONFIDENCE.T(0.05,K54,$A54)))))),"")</f>
        <v/>
      </c>
    </row>
    <row r="55" spans="1:13" x14ac:dyDescent="0.2">
      <c r="A55" s="75">
        <v>49</v>
      </c>
      <c r="B55" s="44"/>
      <c r="C55" s="76"/>
      <c r="D55" s="45"/>
      <c r="E55" s="6" t="str">
        <f>IFERROR(IF(ISBLANK(D55),"",AVERAGE($D$7:D55)),"")</f>
        <v/>
      </c>
      <c r="F55" s="6" t="str">
        <f>IFERROR(IF(ISBLANK(D55),"",_xlfn.STDEV.S($D$7:D55)),"")</f>
        <v/>
      </c>
      <c r="G55" s="6" t="str">
        <f t="shared" si="0"/>
        <v/>
      </c>
      <c r="H55" s="10" t="str">
        <f>IFERROR(IF(ISBLANK(D55),"",IF($C55="IPS",_xlfn.CONFIDENCE.T(0.05,F55,$A55)+AVERAGE(D$7:D55),IF(AND(OR(G55&gt;2,G55&lt;-2),AND(H53="Test subsequent RS",H54="Test subsequent RS")),"New IPS Required",(IF(OR(G55&gt;2,G55&lt;-2),"Test subsequent RS",_xlfn.CONFIDENCE.T(0.05,F55,$A55)+AVERAGE(D$7:D55)))))),"")</f>
        <v/>
      </c>
      <c r="I55" s="45"/>
      <c r="J55" s="6" t="str">
        <f>IFERROR(IF(ISBLANK(I55),"",AVERAGE($I$7:I55)),"")</f>
        <v/>
      </c>
      <c r="K55" s="6" t="str">
        <f>IFERROR(IF(ISBLANK(I55),"",_xlfn.STDEV.S($I$7:I55)),"")</f>
        <v/>
      </c>
      <c r="L55" s="6" t="str">
        <f t="shared" si="1"/>
        <v/>
      </c>
      <c r="M55" s="10" t="str">
        <f>IFERROR(IF(ISBLANK(I55),"",IF($C55="IPS",AVERAGE(I$7:I55)-_xlfn.CONFIDENCE.T(0.05,K55,$A55),IF(AND(OR(L55&gt;2,L55&lt;-2),AND(M53="Test subsequent RS",M54="Test subsequent RS")),"New IPS Required",(IF(OR(L55&gt;2,L55&lt;-2),"Test subsequent RS",AVERAGE(I$7:I55)-_xlfn.CONFIDENCE.T(0.05,K55,$A55)))))),"")</f>
        <v/>
      </c>
    </row>
    <row r="56" spans="1:13" x14ac:dyDescent="0.2">
      <c r="A56" s="75">
        <v>50</v>
      </c>
      <c r="B56" s="44"/>
      <c r="C56" s="76"/>
      <c r="D56" s="45"/>
      <c r="E56" s="6" t="str">
        <f>IFERROR(IF(ISBLANK(D56),"",AVERAGE($D$7:D56)),"")</f>
        <v/>
      </c>
      <c r="F56" s="6" t="str">
        <f>IFERROR(IF(ISBLANK(D56),"",_xlfn.STDEV.S($D$7:D56)),"")</f>
        <v/>
      </c>
      <c r="G56" s="6" t="str">
        <f t="shared" si="0"/>
        <v/>
      </c>
      <c r="H56" s="10" t="str">
        <f>IFERROR(IF(ISBLANK(D56),"",IF($C56="IPS",_xlfn.CONFIDENCE.T(0.05,F56,$A56)+AVERAGE(D$7:D56),IF(AND(OR(G56&gt;2,G56&lt;-2),AND(H54="Test subsequent RS",H55="Test subsequent RS")),"New IPS Required",(IF(OR(G56&gt;2,G56&lt;-2),"Test subsequent RS",_xlfn.CONFIDENCE.T(0.05,F56,$A56)+AVERAGE(D$7:D56)))))),"")</f>
        <v/>
      </c>
      <c r="I56" s="45"/>
      <c r="J56" s="6" t="str">
        <f>IFERROR(IF(ISBLANK(I56),"",AVERAGE($I$7:I56)),"")</f>
        <v/>
      </c>
      <c r="K56" s="6" t="str">
        <f>IFERROR(IF(ISBLANK(I56),"",_xlfn.STDEV.S($I$7:I56)),"")</f>
        <v/>
      </c>
      <c r="L56" s="6" t="str">
        <f t="shared" si="1"/>
        <v/>
      </c>
      <c r="M56" s="10" t="str">
        <f>IFERROR(IF(ISBLANK(I56),"",IF($C56="IPS",AVERAGE(I$7:I56)-_xlfn.CONFIDENCE.T(0.05,K56,$A56),IF(AND(OR(L56&gt;2,L56&lt;-2),AND(M54="Test subsequent RS",M55="Test subsequent RS")),"New IPS Required",(IF(OR(L56&gt;2,L56&lt;-2),"Test subsequent RS",AVERAGE(I$7:I56)-_xlfn.CONFIDENCE.T(0.05,K56,$A56)))))),"")</f>
        <v/>
      </c>
    </row>
    <row r="57" spans="1:13" x14ac:dyDescent="0.2">
      <c r="A57" s="75">
        <v>51</v>
      </c>
      <c r="B57" s="44"/>
      <c r="C57" s="76"/>
      <c r="D57" s="45"/>
      <c r="E57" s="6" t="str">
        <f>IFERROR(IF(ISBLANK(D57),"",AVERAGE($D$7:D57)),"")</f>
        <v/>
      </c>
      <c r="F57" s="6" t="str">
        <f>IFERROR(IF(ISBLANK(D57),"",_xlfn.STDEV.S($D$7:D57)),"")</f>
        <v/>
      </c>
      <c r="G57" s="6" t="str">
        <f t="shared" si="0"/>
        <v/>
      </c>
      <c r="H57" s="10" t="str">
        <f>IFERROR(IF(ISBLANK(D57),"",IF($C57="IPS",_xlfn.CONFIDENCE.T(0.05,F57,$A57)+AVERAGE(D$7:D57),IF(AND(OR(G57&gt;2,G57&lt;-2),AND(H55="Test subsequent RS",H56="Test subsequent RS")),"New IPS Required",(IF(OR(G57&gt;2,G57&lt;-2),"Test subsequent RS",_xlfn.CONFIDENCE.T(0.05,F57,$A57)+AVERAGE(D$7:D57)))))),"")</f>
        <v/>
      </c>
      <c r="I57" s="45"/>
      <c r="J57" s="6" t="str">
        <f>IFERROR(IF(ISBLANK(I57),"",AVERAGE($I$7:I57)),"")</f>
        <v/>
      </c>
      <c r="K57" s="6" t="str">
        <f>IFERROR(IF(ISBLANK(I57),"",_xlfn.STDEV.S($I$7:I57)),"")</f>
        <v/>
      </c>
      <c r="L57" s="6" t="str">
        <f t="shared" si="1"/>
        <v/>
      </c>
      <c r="M57" s="10" t="str">
        <f>IFERROR(IF(ISBLANK(I57),"",IF($C57="IPS",AVERAGE(I$7:I57)-_xlfn.CONFIDENCE.T(0.05,K57,$A57),IF(AND(OR(L57&gt;2,L57&lt;-2),AND(M55="Test subsequent RS",M56="Test subsequent RS")),"New IPS Required",(IF(OR(L57&gt;2,L57&lt;-2),"Test subsequent RS",AVERAGE(I$7:I57)-_xlfn.CONFIDENCE.T(0.05,K57,$A57)))))),"")</f>
        <v/>
      </c>
    </row>
    <row r="58" spans="1:13" x14ac:dyDescent="0.2">
      <c r="A58" s="75">
        <v>52</v>
      </c>
      <c r="B58" s="44"/>
      <c r="C58" s="76"/>
      <c r="D58" s="45"/>
      <c r="E58" s="6" t="str">
        <f>IFERROR(IF(ISBLANK(D58),"",AVERAGE($D$7:D58)),"")</f>
        <v/>
      </c>
      <c r="F58" s="6" t="str">
        <f>IFERROR(IF(ISBLANK(D58),"",_xlfn.STDEV.S($D$7:D58)),"")</f>
        <v/>
      </c>
      <c r="G58" s="6" t="str">
        <f t="shared" si="0"/>
        <v/>
      </c>
      <c r="H58" s="10" t="str">
        <f>IFERROR(IF(ISBLANK(D58),"",IF($C58="IPS",_xlfn.CONFIDENCE.T(0.05,F58,$A58)+AVERAGE(D$7:D58),IF(AND(OR(G58&gt;2,G58&lt;-2),AND(H56="Test subsequent RS",H57="Test subsequent RS")),"New IPS Required",(IF(OR(G58&gt;2,G58&lt;-2),"Test subsequent RS",_xlfn.CONFIDENCE.T(0.05,F58,$A58)+AVERAGE(D$7:D58)))))),"")</f>
        <v/>
      </c>
      <c r="I58" s="45"/>
      <c r="J58" s="6" t="str">
        <f>IFERROR(IF(ISBLANK(I58),"",AVERAGE($I$7:I58)),"")</f>
        <v/>
      </c>
      <c r="K58" s="6" t="str">
        <f>IFERROR(IF(ISBLANK(I58),"",_xlfn.STDEV.S($I$7:I58)),"")</f>
        <v/>
      </c>
      <c r="L58" s="6" t="str">
        <f t="shared" si="1"/>
        <v/>
      </c>
      <c r="M58" s="10" t="str">
        <f>IFERROR(IF(ISBLANK(I58),"",IF($C58="IPS",AVERAGE(I$7:I58)-_xlfn.CONFIDENCE.T(0.05,K58,$A58),IF(AND(OR(L58&gt;2,L58&lt;-2),AND(M56="Test subsequent RS",M57="Test subsequent RS")),"New IPS Required",(IF(OR(L58&gt;2,L58&lt;-2),"Test subsequent RS",AVERAGE(I$7:I58)-_xlfn.CONFIDENCE.T(0.05,K58,$A58)))))),"")</f>
        <v/>
      </c>
    </row>
    <row r="59" spans="1:13" x14ac:dyDescent="0.2">
      <c r="A59" s="75">
        <v>53</v>
      </c>
      <c r="B59" s="44"/>
      <c r="C59" s="76"/>
      <c r="D59" s="45"/>
      <c r="E59" s="6" t="str">
        <f>IFERROR(IF(ISBLANK(D59),"",AVERAGE($D$7:D59)),"")</f>
        <v/>
      </c>
      <c r="F59" s="6" t="str">
        <f>IFERROR(IF(ISBLANK(D59),"",_xlfn.STDEV.S($D$7:D59)),"")</f>
        <v/>
      </c>
      <c r="G59" s="6" t="str">
        <f t="shared" si="0"/>
        <v/>
      </c>
      <c r="H59" s="10" t="str">
        <f>IFERROR(IF(ISBLANK(D59),"",IF($C59="IPS",_xlfn.CONFIDENCE.T(0.05,F59,$A59)+AVERAGE(D$7:D59),IF(AND(OR(G59&gt;2,G59&lt;-2),AND(H57="Test subsequent RS",H58="Test subsequent RS")),"New IPS Required",(IF(OR(G59&gt;2,G59&lt;-2),"Test subsequent RS",_xlfn.CONFIDENCE.T(0.05,F59,$A59)+AVERAGE(D$7:D59)))))),"")</f>
        <v/>
      </c>
      <c r="I59" s="45"/>
      <c r="J59" s="6" t="str">
        <f>IFERROR(IF(ISBLANK(I59),"",AVERAGE($I$7:I59)),"")</f>
        <v/>
      </c>
      <c r="K59" s="6" t="str">
        <f>IFERROR(IF(ISBLANK(I59),"",_xlfn.STDEV.S($I$7:I59)),"")</f>
        <v/>
      </c>
      <c r="L59" s="6" t="str">
        <f t="shared" si="1"/>
        <v/>
      </c>
      <c r="M59" s="10" t="str">
        <f>IFERROR(IF(ISBLANK(I59),"",IF($C59="IPS",AVERAGE(I$7:I59)-_xlfn.CONFIDENCE.T(0.05,K59,$A59),IF(AND(OR(L59&gt;2,L59&lt;-2),AND(M57="Test subsequent RS",M58="Test subsequent RS")),"New IPS Required",(IF(OR(L59&gt;2,L59&lt;-2),"Test subsequent RS",AVERAGE(I$7:I59)-_xlfn.CONFIDENCE.T(0.05,K59,$A59)))))),"")</f>
        <v/>
      </c>
    </row>
    <row r="60" spans="1:13" x14ac:dyDescent="0.2">
      <c r="A60" s="75">
        <v>54</v>
      </c>
      <c r="B60" s="44"/>
      <c r="C60" s="76"/>
      <c r="D60" s="45"/>
      <c r="E60" s="6" t="str">
        <f>IFERROR(IF(ISBLANK(D60),"",AVERAGE($D$7:D60)),"")</f>
        <v/>
      </c>
      <c r="F60" s="6" t="str">
        <f>IFERROR(IF(ISBLANK(D60),"",_xlfn.STDEV.S($D$7:D60)),"")</f>
        <v/>
      </c>
      <c r="G60" s="6" t="str">
        <f t="shared" si="0"/>
        <v/>
      </c>
      <c r="H60" s="10" t="str">
        <f>IFERROR(IF(ISBLANK(D60),"",IF($C60="IPS",_xlfn.CONFIDENCE.T(0.05,F60,$A60)+AVERAGE(D$7:D60),IF(AND(OR(G60&gt;2,G60&lt;-2),AND(H58="Test subsequent RS",H59="Test subsequent RS")),"New IPS Required",(IF(OR(G60&gt;2,G60&lt;-2),"Test subsequent RS",_xlfn.CONFIDENCE.T(0.05,F60,$A60)+AVERAGE(D$7:D60)))))),"")</f>
        <v/>
      </c>
      <c r="I60" s="45"/>
      <c r="J60" s="6" t="str">
        <f>IFERROR(IF(ISBLANK(I60),"",AVERAGE($I$7:I60)),"")</f>
        <v/>
      </c>
      <c r="K60" s="6" t="str">
        <f>IFERROR(IF(ISBLANK(I60),"",_xlfn.STDEV.S($I$7:I60)),"")</f>
        <v/>
      </c>
      <c r="L60" s="6" t="str">
        <f t="shared" si="1"/>
        <v/>
      </c>
      <c r="M60" s="10" t="str">
        <f>IFERROR(IF(ISBLANK(I60),"",IF($C60="IPS",AVERAGE(I$7:I60)-_xlfn.CONFIDENCE.T(0.05,K60,$A60),IF(AND(OR(L60&gt;2,L60&lt;-2),AND(M58="Test subsequent RS",M59="Test subsequent RS")),"New IPS Required",(IF(OR(L60&gt;2,L60&lt;-2),"Test subsequent RS",AVERAGE(I$7:I60)-_xlfn.CONFIDENCE.T(0.05,K60,$A60)))))),"")</f>
        <v/>
      </c>
    </row>
    <row r="61" spans="1:13" x14ac:dyDescent="0.2">
      <c r="A61" s="75">
        <v>55</v>
      </c>
      <c r="B61" s="44"/>
      <c r="C61" s="76"/>
      <c r="D61" s="45"/>
      <c r="E61" s="6" t="str">
        <f>IFERROR(IF(ISBLANK(D61),"",AVERAGE($D$7:D61)),"")</f>
        <v/>
      </c>
      <c r="F61" s="6" t="str">
        <f>IFERROR(IF(ISBLANK(D61),"",_xlfn.STDEV.S($D$7:D61)),"")</f>
        <v/>
      </c>
      <c r="G61" s="6" t="str">
        <f t="shared" si="0"/>
        <v/>
      </c>
      <c r="H61" s="10" t="str">
        <f>IFERROR(IF(ISBLANK(D61),"",IF($C61="IPS",_xlfn.CONFIDENCE.T(0.05,F61,$A61)+AVERAGE(D$7:D61),IF(AND(OR(G61&gt;2,G61&lt;-2),AND(H59="Test subsequent RS",H60="Test subsequent RS")),"New IPS Required",(IF(OR(G61&gt;2,G61&lt;-2),"Test subsequent RS",_xlfn.CONFIDENCE.T(0.05,F61,$A61)+AVERAGE(D$7:D61)))))),"")</f>
        <v/>
      </c>
      <c r="I61" s="45"/>
      <c r="J61" s="6" t="str">
        <f>IFERROR(IF(ISBLANK(I61),"",AVERAGE($I$7:I61)),"")</f>
        <v/>
      </c>
      <c r="K61" s="6" t="str">
        <f>IFERROR(IF(ISBLANK(I61),"",_xlfn.STDEV.S($I$7:I61)),"")</f>
        <v/>
      </c>
      <c r="L61" s="6" t="str">
        <f t="shared" si="1"/>
        <v/>
      </c>
      <c r="M61" s="10" t="str">
        <f>IFERROR(IF(ISBLANK(I61),"",IF($C61="IPS",AVERAGE(I$7:I61)-_xlfn.CONFIDENCE.T(0.05,K61,$A61),IF(AND(OR(L61&gt;2,L61&lt;-2),AND(M59="Test subsequent RS",M60="Test subsequent RS")),"New IPS Required",(IF(OR(L61&gt;2,L61&lt;-2),"Test subsequent RS",AVERAGE(I$7:I61)-_xlfn.CONFIDENCE.T(0.05,K61,$A61)))))),"")</f>
        <v/>
      </c>
    </row>
    <row r="62" spans="1:13" x14ac:dyDescent="0.2">
      <c r="A62" s="75">
        <v>56</v>
      </c>
      <c r="B62" s="44"/>
      <c r="C62" s="76"/>
      <c r="D62" s="45"/>
      <c r="E62" s="6" t="str">
        <f>IFERROR(IF(ISBLANK(D62),"",AVERAGE($D$7:D62)),"")</f>
        <v/>
      </c>
      <c r="F62" s="6" t="str">
        <f>IFERROR(IF(ISBLANK(D62),"",_xlfn.STDEV.S($D$7:D62)),"")</f>
        <v/>
      </c>
      <c r="G62" s="6" t="str">
        <f t="shared" si="0"/>
        <v/>
      </c>
      <c r="H62" s="10" t="str">
        <f>IFERROR(IF(ISBLANK(D62),"",IF($C62="IPS",_xlfn.CONFIDENCE.T(0.05,F62,$A62)+AVERAGE(D$7:D62),IF(AND(OR(G62&gt;2,G62&lt;-2),AND(H60="Test subsequent RS",H61="Test subsequent RS")),"New IPS Required",(IF(OR(G62&gt;2,G62&lt;-2),"Test subsequent RS",_xlfn.CONFIDENCE.T(0.05,F62,$A62)+AVERAGE(D$7:D62)))))),"")</f>
        <v/>
      </c>
      <c r="I62" s="45"/>
      <c r="J62" s="6" t="str">
        <f>IFERROR(IF(ISBLANK(I62),"",AVERAGE($I$7:I62)),"")</f>
        <v/>
      </c>
      <c r="K62" s="6" t="str">
        <f>IFERROR(IF(ISBLANK(I62),"",_xlfn.STDEV.S($I$7:I62)),"")</f>
        <v/>
      </c>
      <c r="L62" s="6" t="str">
        <f t="shared" si="1"/>
        <v/>
      </c>
      <c r="M62" s="10" t="str">
        <f>IFERROR(IF(ISBLANK(I62),"",IF($C62="IPS",AVERAGE(I$7:I62)-_xlfn.CONFIDENCE.T(0.05,K62,$A62),IF(AND(OR(L62&gt;2,L62&lt;-2),AND(M60="Test subsequent RS",M61="Test subsequent RS")),"New IPS Required",(IF(OR(L62&gt;2,L62&lt;-2),"Test subsequent RS",AVERAGE(I$7:I62)-_xlfn.CONFIDENCE.T(0.05,K62,$A62)))))),"")</f>
        <v/>
      </c>
    </row>
    <row r="63" spans="1:13" x14ac:dyDescent="0.2">
      <c r="A63" s="75">
        <v>57</v>
      </c>
      <c r="B63" s="44"/>
      <c r="C63" s="76"/>
      <c r="D63" s="45"/>
      <c r="E63" s="6" t="str">
        <f>IFERROR(IF(ISBLANK(D63),"",AVERAGE($D$7:D63)),"")</f>
        <v/>
      </c>
      <c r="F63" s="6" t="str">
        <f>IFERROR(IF(ISBLANK(D63),"",_xlfn.STDEV.S($D$7:D63)),"")</f>
        <v/>
      </c>
      <c r="G63" s="6" t="str">
        <f t="shared" si="0"/>
        <v/>
      </c>
      <c r="H63" s="10" t="str">
        <f>IFERROR(IF(ISBLANK(D63),"",IF($C63="IPS",_xlfn.CONFIDENCE.T(0.05,F63,$A63)+AVERAGE(D$7:D63),IF(AND(OR(G63&gt;2,G63&lt;-2),AND(H61="Test subsequent RS",H62="Test subsequent RS")),"New IPS Required",(IF(OR(G63&gt;2,G63&lt;-2),"Test subsequent RS",_xlfn.CONFIDENCE.T(0.05,F63,$A63)+AVERAGE(D$7:D63)))))),"")</f>
        <v/>
      </c>
      <c r="I63" s="45"/>
      <c r="J63" s="6" t="str">
        <f>IFERROR(IF(ISBLANK(I63),"",AVERAGE($I$7:I63)),"")</f>
        <v/>
      </c>
      <c r="K63" s="6" t="str">
        <f>IFERROR(IF(ISBLANK(I63),"",_xlfn.STDEV.S($I$7:I63)),"")</f>
        <v/>
      </c>
      <c r="L63" s="6" t="str">
        <f t="shared" si="1"/>
        <v/>
      </c>
      <c r="M63" s="10" t="str">
        <f>IFERROR(IF(ISBLANK(I63),"",IF($C63="IPS",AVERAGE(I$7:I63)-_xlfn.CONFIDENCE.T(0.05,K63,$A63),IF(AND(OR(L63&gt;2,L63&lt;-2),AND(M61="Test subsequent RS",M62="Test subsequent RS")),"New IPS Required",(IF(OR(L63&gt;2,L63&lt;-2),"Test subsequent RS",AVERAGE(I$7:I63)-_xlfn.CONFIDENCE.T(0.05,K63,$A63)))))),"")</f>
        <v/>
      </c>
    </row>
    <row r="64" spans="1:13" x14ac:dyDescent="0.2">
      <c r="A64" s="75">
        <v>58</v>
      </c>
      <c r="B64" s="44"/>
      <c r="C64" s="76"/>
      <c r="D64" s="45"/>
      <c r="E64" s="6" t="str">
        <f>IFERROR(IF(ISBLANK(D64),"",AVERAGE($D$7:D64)),"")</f>
        <v/>
      </c>
      <c r="F64" s="6" t="str">
        <f>IFERROR(IF(ISBLANK(D64),"",_xlfn.STDEV.S($D$7:D64)),"")</f>
        <v/>
      </c>
      <c r="G64" s="6" t="str">
        <f t="shared" si="0"/>
        <v/>
      </c>
      <c r="H64" s="10" t="str">
        <f>IFERROR(IF(ISBLANK(D64),"",IF($C64="IPS",_xlfn.CONFIDENCE.T(0.05,F64,$A64)+AVERAGE(D$7:D64),IF(AND(OR(G64&gt;2,G64&lt;-2),AND(H62="Test subsequent RS",H63="Test subsequent RS")),"New IPS Required",(IF(OR(G64&gt;2,G64&lt;-2),"Test subsequent RS",_xlfn.CONFIDENCE.T(0.05,F64,$A64)+AVERAGE(D$7:D64)))))),"")</f>
        <v/>
      </c>
      <c r="I64" s="45"/>
      <c r="J64" s="6" t="str">
        <f>IFERROR(IF(ISBLANK(I64),"",AVERAGE($I$7:I64)),"")</f>
        <v/>
      </c>
      <c r="K64" s="6" t="str">
        <f>IFERROR(IF(ISBLANK(I64),"",_xlfn.STDEV.S($I$7:I64)),"")</f>
        <v/>
      </c>
      <c r="L64" s="6" t="str">
        <f t="shared" si="1"/>
        <v/>
      </c>
      <c r="M64" s="10" t="str">
        <f>IFERROR(IF(ISBLANK(I64),"",IF($C64="IPS",AVERAGE(I$7:I64)-_xlfn.CONFIDENCE.T(0.05,K64,$A64),IF(AND(OR(L64&gt;2,L64&lt;-2),AND(M62="Test subsequent RS",M63="Test subsequent RS")),"New IPS Required",(IF(OR(L64&gt;2,L64&lt;-2),"Test subsequent RS",AVERAGE(I$7:I64)-_xlfn.CONFIDENCE.T(0.05,K64,$A64)))))),"")</f>
        <v/>
      </c>
    </row>
    <row r="65" spans="1:13" x14ac:dyDescent="0.2">
      <c r="A65" s="75">
        <v>59</v>
      </c>
      <c r="B65" s="44"/>
      <c r="C65" s="76"/>
      <c r="D65" s="45"/>
      <c r="E65" s="6" t="str">
        <f>IFERROR(IF(ISBLANK(D65),"",AVERAGE($D$7:D65)),"")</f>
        <v/>
      </c>
      <c r="F65" s="6" t="str">
        <f>IFERROR(IF(ISBLANK(D65),"",_xlfn.STDEV.S($D$7:D65)),"")</f>
        <v/>
      </c>
      <c r="G65" s="6" t="str">
        <f t="shared" si="0"/>
        <v/>
      </c>
      <c r="H65" s="10" t="str">
        <f>IFERROR(IF(ISBLANK(D65),"",IF($C65="IPS",_xlfn.CONFIDENCE.T(0.05,F65,$A65)+AVERAGE(D$7:D65),IF(AND(OR(G65&gt;2,G65&lt;-2),AND(H63="Test subsequent RS",H64="Test subsequent RS")),"New IPS Required",(IF(OR(G65&gt;2,G65&lt;-2),"Test subsequent RS",_xlfn.CONFIDENCE.T(0.05,F65,$A65)+AVERAGE(D$7:D65)))))),"")</f>
        <v/>
      </c>
      <c r="I65" s="45"/>
      <c r="J65" s="6" t="str">
        <f>IFERROR(IF(ISBLANK(I65),"",AVERAGE($I$7:I65)),"")</f>
        <v/>
      </c>
      <c r="K65" s="6" t="str">
        <f>IFERROR(IF(ISBLANK(I65),"",_xlfn.STDEV.S($I$7:I65)),"")</f>
        <v/>
      </c>
      <c r="L65" s="6" t="str">
        <f t="shared" si="1"/>
        <v/>
      </c>
      <c r="M65" s="10" t="str">
        <f>IFERROR(IF(ISBLANK(I65),"",IF($C65="IPS",AVERAGE(I$7:I65)-_xlfn.CONFIDENCE.T(0.05,K65,$A65),IF(AND(OR(L65&gt;2,L65&lt;-2),AND(M63="Test subsequent RS",M64="Test subsequent RS")),"New IPS Required",(IF(OR(L65&gt;2,L65&lt;-2),"Test subsequent RS",AVERAGE(I$7:I65)-_xlfn.CONFIDENCE.T(0.05,K65,$A65)))))),"")</f>
        <v/>
      </c>
    </row>
    <row r="66" spans="1:13" x14ac:dyDescent="0.2">
      <c r="A66" s="75">
        <v>60</v>
      </c>
      <c r="B66" s="44"/>
      <c r="C66" s="76"/>
      <c r="D66" s="45"/>
      <c r="E66" s="6" t="str">
        <f>IFERROR(IF(ISBLANK(D66),"",AVERAGE($D$7:D66)),"")</f>
        <v/>
      </c>
      <c r="F66" s="6" t="str">
        <f>IFERROR(IF(ISBLANK(D66),"",_xlfn.STDEV.S($D$7:D66)),"")</f>
        <v/>
      </c>
      <c r="G66" s="6" t="str">
        <f t="shared" si="0"/>
        <v/>
      </c>
      <c r="H66" s="10" t="str">
        <f>IFERROR(IF(ISBLANK(D66),"",IF($C66="IPS",_xlfn.CONFIDENCE.T(0.05,F66,$A66)+AVERAGE(D$7:D66),IF(AND(OR(G66&gt;2,G66&lt;-2),AND(H64="Test subsequent RS",H65="Test subsequent RS")),"New IPS Required",(IF(OR(G66&gt;2,G66&lt;-2),"Test subsequent RS",_xlfn.CONFIDENCE.T(0.05,F66,$A66)+AVERAGE(D$7:D66)))))),"")</f>
        <v/>
      </c>
      <c r="I66" s="45"/>
      <c r="J66" s="6" t="str">
        <f>IFERROR(IF(ISBLANK(I66),"",AVERAGE($I$7:I66)),"")</f>
        <v/>
      </c>
      <c r="K66" s="6" t="str">
        <f>IFERROR(IF(ISBLANK(I66),"",_xlfn.STDEV.S($I$7:I66)),"")</f>
        <v/>
      </c>
      <c r="L66" s="6" t="str">
        <f t="shared" si="1"/>
        <v/>
      </c>
      <c r="M66" s="10" t="str">
        <f>IFERROR(IF(ISBLANK(I66),"",IF($C66="IPS",AVERAGE(I$7:I66)-_xlfn.CONFIDENCE.T(0.05,K66,$A66),IF(AND(OR(L66&gt;2,L66&lt;-2),AND(M64="Test subsequent RS",M65="Test subsequent RS")),"New IPS Required",(IF(OR(L66&gt;2,L66&lt;-2),"Test subsequent RS",AVERAGE(I$7:I66)-_xlfn.CONFIDENCE.T(0.05,K66,$A66)))))),"")</f>
        <v/>
      </c>
    </row>
    <row r="67" spans="1:13" x14ac:dyDescent="0.2">
      <c r="A67" s="75">
        <v>61</v>
      </c>
      <c r="B67" s="44"/>
      <c r="C67" s="76"/>
      <c r="D67" s="45"/>
      <c r="E67" s="6" t="str">
        <f>IFERROR(IF(ISBLANK(D67),"",AVERAGE($D$7:D67)),"")</f>
        <v/>
      </c>
      <c r="F67" s="6" t="str">
        <f>IFERROR(IF(ISBLANK(D67),"",_xlfn.STDEV.S($D$7:D67)),"")</f>
        <v/>
      </c>
      <c r="G67" s="6" t="str">
        <f t="shared" si="0"/>
        <v/>
      </c>
      <c r="H67" s="10" t="str">
        <f>IFERROR(IF(ISBLANK(D67),"",IF($C67="IPS",_xlfn.CONFIDENCE.T(0.05,F67,$A67)+AVERAGE(D$7:D67),IF(AND(OR(G67&gt;2,G67&lt;-2),AND(H65="Test subsequent RS",H66="Test subsequent RS")),"New IPS Required",(IF(OR(G67&gt;2,G67&lt;-2),"Test subsequent RS",_xlfn.CONFIDENCE.T(0.05,F67,$A67)+AVERAGE(D$7:D67)))))),"")</f>
        <v/>
      </c>
      <c r="I67" s="45"/>
      <c r="J67" s="6" t="str">
        <f>IFERROR(IF(ISBLANK(I67),"",AVERAGE($I$7:I67)),"")</f>
        <v/>
      </c>
      <c r="K67" s="6" t="str">
        <f>IFERROR(IF(ISBLANK(I67),"",_xlfn.STDEV.S($I$7:I67)),"")</f>
        <v/>
      </c>
      <c r="L67" s="6" t="str">
        <f t="shared" si="1"/>
        <v/>
      </c>
      <c r="M67" s="10" t="str">
        <f>IFERROR(IF(ISBLANK(I67),"",IF($C67="IPS",AVERAGE(I$7:I67)-_xlfn.CONFIDENCE.T(0.05,K67,$A67),IF(AND(OR(L67&gt;2,L67&lt;-2),AND(M65="Test subsequent RS",M66="Test subsequent RS")),"New IPS Required",(IF(OR(L67&gt;2,L67&lt;-2),"Test subsequent RS",AVERAGE(I$7:I67)-_xlfn.CONFIDENCE.T(0.05,K67,$A67)))))),"")</f>
        <v/>
      </c>
    </row>
    <row r="68" spans="1:13" x14ac:dyDescent="0.2">
      <c r="A68" s="75">
        <v>62</v>
      </c>
      <c r="B68" s="44"/>
      <c r="C68" s="76"/>
      <c r="D68" s="45"/>
      <c r="E68" s="6" t="str">
        <f>IFERROR(IF(ISBLANK(D68),"",AVERAGE($D$7:D68)),"")</f>
        <v/>
      </c>
      <c r="F68" s="6" t="str">
        <f>IFERROR(IF(ISBLANK(D68),"",_xlfn.STDEV.S($D$7:D68)),"")</f>
        <v/>
      </c>
      <c r="G68" s="6" t="str">
        <f t="shared" si="0"/>
        <v/>
      </c>
      <c r="H68" s="10" t="str">
        <f>IFERROR(IF(ISBLANK(D68),"",IF($C68="IPS",_xlfn.CONFIDENCE.T(0.05,F68,$A68)+AVERAGE(D$7:D68),IF(AND(OR(G68&gt;2,G68&lt;-2),AND(H66="Test subsequent RS",H67="Test subsequent RS")),"New IPS Required",(IF(OR(G68&gt;2,G68&lt;-2),"Test subsequent RS",_xlfn.CONFIDENCE.T(0.05,F68,$A68)+AVERAGE(D$7:D68)))))),"")</f>
        <v/>
      </c>
      <c r="I68" s="45"/>
      <c r="J68" s="6" t="str">
        <f>IFERROR(IF(ISBLANK(I68),"",AVERAGE($I$7:I68)),"")</f>
        <v/>
      </c>
      <c r="K68" s="6" t="str">
        <f>IFERROR(IF(ISBLANK(I68),"",_xlfn.STDEV.S($I$7:I68)),"")</f>
        <v/>
      </c>
      <c r="L68" s="6" t="str">
        <f t="shared" si="1"/>
        <v/>
      </c>
      <c r="M68" s="10" t="str">
        <f>IFERROR(IF(ISBLANK(I68),"",IF($C68="IPS",AVERAGE(I$7:I68)-_xlfn.CONFIDENCE.T(0.05,K68,$A68),IF(AND(OR(L68&gt;2,L68&lt;-2),AND(M66="Test subsequent RS",M67="Test subsequent RS")),"New IPS Required",(IF(OR(L68&gt;2,L68&lt;-2),"Test subsequent RS",AVERAGE(I$7:I68)-_xlfn.CONFIDENCE.T(0.05,K68,$A68)))))),"")</f>
        <v/>
      </c>
    </row>
    <row r="69" spans="1:13" x14ac:dyDescent="0.2">
      <c r="A69" s="75">
        <v>63</v>
      </c>
      <c r="B69" s="44"/>
      <c r="C69" s="76"/>
      <c r="D69" s="45"/>
      <c r="E69" s="6" t="str">
        <f>IFERROR(IF(ISBLANK(D69),"",AVERAGE($D$7:D69)),"")</f>
        <v/>
      </c>
      <c r="F69" s="6" t="str">
        <f>IFERROR(IF(ISBLANK(D69),"",_xlfn.STDEV.S($D$7:D69)),"")</f>
        <v/>
      </c>
      <c r="G69" s="6" t="str">
        <f t="shared" si="0"/>
        <v/>
      </c>
      <c r="H69" s="10" t="str">
        <f>IFERROR(IF(ISBLANK(D69),"",IF($C69="IPS",_xlfn.CONFIDENCE.T(0.05,F69,$A69)+AVERAGE(D$7:D69),IF(AND(OR(G69&gt;2,G69&lt;-2),AND(H67="Test subsequent RS",H68="Test subsequent RS")),"New IPS Required",(IF(OR(G69&gt;2,G69&lt;-2),"Test subsequent RS",_xlfn.CONFIDENCE.T(0.05,F69,$A69)+AVERAGE(D$7:D69)))))),"")</f>
        <v/>
      </c>
      <c r="I69" s="45"/>
      <c r="J69" s="6" t="str">
        <f>IFERROR(IF(ISBLANK(I69),"",AVERAGE($I$7:I69)),"")</f>
        <v/>
      </c>
      <c r="K69" s="6" t="str">
        <f>IFERROR(IF(ISBLANK(I69),"",_xlfn.STDEV.S($I$7:I69)),"")</f>
        <v/>
      </c>
      <c r="L69" s="6" t="str">
        <f t="shared" si="1"/>
        <v/>
      </c>
      <c r="M69" s="10" t="str">
        <f>IFERROR(IF(ISBLANK(I69),"",IF($C69="IPS",AVERAGE(I$7:I69)-_xlfn.CONFIDENCE.T(0.05,K69,$A69),IF(AND(OR(L69&gt;2,L69&lt;-2),AND(M67="Test subsequent RS",M68="Test subsequent RS")),"New IPS Required",(IF(OR(L69&gt;2,L69&lt;-2),"Test subsequent RS",AVERAGE(I$7:I69)-_xlfn.CONFIDENCE.T(0.05,K69,$A69)))))),"")</f>
        <v/>
      </c>
    </row>
    <row r="70" spans="1:13" x14ac:dyDescent="0.2">
      <c r="A70" s="75">
        <v>64</v>
      </c>
      <c r="B70" s="44"/>
      <c r="C70" s="76"/>
      <c r="D70" s="45"/>
      <c r="E70" s="6" t="str">
        <f>IFERROR(IF(ISBLANK(D70),"",AVERAGE($D$7:D70)),"")</f>
        <v/>
      </c>
      <c r="F70" s="6" t="str">
        <f>IFERROR(IF(ISBLANK(D70),"",_xlfn.STDEV.S($D$7:D70)),"")</f>
        <v/>
      </c>
      <c r="G70" s="6" t="str">
        <f t="shared" si="0"/>
        <v/>
      </c>
      <c r="H70" s="10" t="str">
        <f>IFERROR(IF(ISBLANK(D70),"",IF($C70="IPS",_xlfn.CONFIDENCE.T(0.05,F70,$A70)+AVERAGE(D$7:D70),IF(AND(OR(G70&gt;2,G70&lt;-2),AND(H68="Test subsequent RS",H69="Test subsequent RS")),"New IPS Required",(IF(OR(G70&gt;2,G70&lt;-2),"Test subsequent RS",_xlfn.CONFIDENCE.T(0.05,F70,$A70)+AVERAGE(D$7:D70)))))),"")</f>
        <v/>
      </c>
      <c r="I70" s="45"/>
      <c r="J70" s="6" t="str">
        <f>IFERROR(IF(ISBLANK(I70),"",AVERAGE($I$7:I70)),"")</f>
        <v/>
      </c>
      <c r="K70" s="6" t="str">
        <f>IFERROR(IF(ISBLANK(I70),"",_xlfn.STDEV.S($I$7:I70)),"")</f>
        <v/>
      </c>
      <c r="L70" s="6" t="str">
        <f t="shared" si="1"/>
        <v/>
      </c>
      <c r="M70" s="10" t="str">
        <f>IFERROR(IF(ISBLANK(I70),"",IF($C70="IPS",AVERAGE(I$7:I70)-_xlfn.CONFIDENCE.T(0.05,K70,$A70),IF(AND(OR(L70&gt;2,L70&lt;-2),AND(M68="Test subsequent RS",M69="Test subsequent RS")),"New IPS Required",(IF(OR(L70&gt;2,L70&lt;-2),"Test subsequent RS",AVERAGE(I$7:I70)-_xlfn.CONFIDENCE.T(0.05,K70,$A70)))))),"")</f>
        <v/>
      </c>
    </row>
    <row r="71" spans="1:13" x14ac:dyDescent="0.2">
      <c r="A71" s="75">
        <v>65</v>
      </c>
      <c r="B71" s="44"/>
      <c r="C71" s="76"/>
      <c r="D71" s="45"/>
      <c r="E71" s="6" t="str">
        <f>IFERROR(IF(ISBLANK(D71),"",AVERAGE($D$7:D71)),"")</f>
        <v/>
      </c>
      <c r="F71" s="6" t="str">
        <f>IFERROR(IF(ISBLANK(D71),"",_xlfn.STDEV.S($D$7:D71)),"")</f>
        <v/>
      </c>
      <c r="G71" s="6" t="str">
        <f t="shared" si="0"/>
        <v/>
      </c>
      <c r="H71" s="10" t="str">
        <f>IFERROR(IF(ISBLANK(D71),"",IF($C71="IPS",_xlfn.CONFIDENCE.T(0.05,F71,$A71)+AVERAGE(D$7:D71),IF(AND(OR(G71&gt;2,G71&lt;-2),AND(H69="Test subsequent RS",H70="Test subsequent RS")),"New IPS Required",(IF(OR(G71&gt;2,G71&lt;-2),"Test subsequent RS",_xlfn.CONFIDENCE.T(0.05,F71,$A71)+AVERAGE(D$7:D71)))))),"")</f>
        <v/>
      </c>
      <c r="I71" s="45"/>
      <c r="J71" s="6" t="str">
        <f>IFERROR(IF(ISBLANK(I71),"",AVERAGE($I$7:I71)),"")</f>
        <v/>
      </c>
      <c r="K71" s="6" t="str">
        <f>IFERROR(IF(ISBLANK(I71),"",_xlfn.STDEV.S($I$7:I71)),"")</f>
        <v/>
      </c>
      <c r="L71" s="6" t="str">
        <f t="shared" si="1"/>
        <v/>
      </c>
      <c r="M71" s="10" t="str">
        <f>IFERROR(IF(ISBLANK(I71),"",IF($C71="IPS",AVERAGE(I$7:I71)-_xlfn.CONFIDENCE.T(0.05,K71,$A71),IF(AND(OR(L71&gt;2,L71&lt;-2),AND(M69="Test subsequent RS",M70="Test subsequent RS")),"New IPS Required",(IF(OR(L71&gt;2,L71&lt;-2),"Test subsequent RS",AVERAGE(I$7:I71)-_xlfn.CONFIDENCE.T(0.05,K71,$A71)))))),"")</f>
        <v/>
      </c>
    </row>
    <row r="72" spans="1:13" x14ac:dyDescent="0.2">
      <c r="A72" s="75">
        <v>66</v>
      </c>
      <c r="B72" s="44"/>
      <c r="C72" s="76"/>
      <c r="D72" s="45"/>
      <c r="E72" s="6" t="str">
        <f>IFERROR(IF(ISBLANK(D72),"",AVERAGE($D$7:D72)),"")</f>
        <v/>
      </c>
      <c r="F72" s="6" t="str">
        <f>IFERROR(IF(ISBLANK(D72),"",_xlfn.STDEV.S($D$7:D72)),"")</f>
        <v/>
      </c>
      <c r="G72" s="6" t="str">
        <f t="shared" si="0"/>
        <v/>
      </c>
      <c r="H72" s="10" t="str">
        <f>IFERROR(IF(ISBLANK(D72),"",IF($C72="IPS",_xlfn.CONFIDENCE.T(0.05,F72,$A72)+AVERAGE(D$7:D72),IF(AND(OR(G72&gt;2,G72&lt;-2),AND(H70="Test subsequent RS",H71="Test subsequent RS")),"New IPS Required",(IF(OR(G72&gt;2,G72&lt;-2),"Test subsequent RS",_xlfn.CONFIDENCE.T(0.05,F72,$A72)+AVERAGE(D$7:D72)))))),"")</f>
        <v/>
      </c>
      <c r="I72" s="45"/>
      <c r="J72" s="6" t="str">
        <f>IFERROR(IF(ISBLANK(I72),"",AVERAGE($I$7:I72)),"")</f>
        <v/>
      </c>
      <c r="K72" s="6" t="str">
        <f>IFERROR(IF(ISBLANK(I72),"",_xlfn.STDEV.S($I$7:I72)),"")</f>
        <v/>
      </c>
      <c r="L72" s="6" t="str">
        <f t="shared" si="1"/>
        <v/>
      </c>
      <c r="M72" s="10" t="str">
        <f>IFERROR(IF(ISBLANK(I72),"",IF($C72="IPS",AVERAGE(I$7:I72)-_xlfn.CONFIDENCE.T(0.05,K72,$A72),IF(AND(OR(L72&gt;2,L72&lt;-2),AND(M70="Test subsequent RS",M71="Test subsequent RS")),"New IPS Required",(IF(OR(L72&gt;2,L72&lt;-2),"Test subsequent RS",AVERAGE(I$7:I72)-_xlfn.CONFIDENCE.T(0.05,K72,$A72)))))),"")</f>
        <v/>
      </c>
    </row>
    <row r="73" spans="1:13" x14ac:dyDescent="0.2">
      <c r="A73" s="75">
        <v>67</v>
      </c>
      <c r="B73" s="44"/>
      <c r="C73" s="76"/>
      <c r="D73" s="45"/>
      <c r="E73" s="6" t="str">
        <f>IFERROR(IF(ISBLANK(D73),"",AVERAGE($D$7:D73)),"")</f>
        <v/>
      </c>
      <c r="F73" s="6" t="str">
        <f>IFERROR(IF(ISBLANK(D73),"",_xlfn.STDEV.S($D$7:D73)),"")</f>
        <v/>
      </c>
      <c r="G73" s="6" t="str">
        <f t="shared" si="0"/>
        <v/>
      </c>
      <c r="H73" s="10" t="str">
        <f>IFERROR(IF(ISBLANK(D73),"",IF($C73="IPS",_xlfn.CONFIDENCE.T(0.05,F73,$A73)+AVERAGE(D$7:D73),IF(AND(OR(G73&gt;2,G73&lt;-2),AND(H71="Test subsequent RS",H72="Test subsequent RS")),"New IPS Required",(IF(OR(G73&gt;2,G73&lt;-2),"Test subsequent RS",_xlfn.CONFIDENCE.T(0.05,F73,$A73)+AVERAGE(D$7:D73)))))),"")</f>
        <v/>
      </c>
      <c r="I73" s="45"/>
      <c r="J73" s="6" t="str">
        <f>IFERROR(IF(ISBLANK(I73),"",AVERAGE($I$7:I73)),"")</f>
        <v/>
      </c>
      <c r="K73" s="6" t="str">
        <f>IFERROR(IF(ISBLANK(I73),"",_xlfn.STDEV.S($I$7:I73)),"")</f>
        <v/>
      </c>
      <c r="L73" s="6" t="str">
        <f t="shared" si="1"/>
        <v/>
      </c>
      <c r="M73" s="10" t="str">
        <f>IFERROR(IF(ISBLANK(I73),"",IF($C73="IPS",AVERAGE(I$7:I73)-_xlfn.CONFIDENCE.T(0.05,K73,$A73),IF(AND(OR(L73&gt;2,L73&lt;-2),AND(M71="Test subsequent RS",M72="Test subsequent RS")),"New IPS Required",(IF(OR(L73&gt;2,L73&lt;-2),"Test subsequent RS",AVERAGE(I$7:I73)-_xlfn.CONFIDENCE.T(0.05,K73,$A73)))))),"")</f>
        <v/>
      </c>
    </row>
    <row r="74" spans="1:13" x14ac:dyDescent="0.2">
      <c r="A74" s="75">
        <v>68</v>
      </c>
      <c r="B74" s="44"/>
      <c r="C74" s="76"/>
      <c r="D74" s="45"/>
      <c r="E74" s="6" t="str">
        <f>IFERROR(IF(ISBLANK(D74),"",AVERAGE($D$7:D74)),"")</f>
        <v/>
      </c>
      <c r="F74" s="6" t="str">
        <f>IFERROR(IF(ISBLANK(D74),"",_xlfn.STDEV.S($D$7:D74)),"")</f>
        <v/>
      </c>
      <c r="G74" s="6" t="str">
        <f t="shared" si="0"/>
        <v/>
      </c>
      <c r="H74" s="10" t="str">
        <f>IFERROR(IF(ISBLANK(D74),"",IF($C74="IPS",_xlfn.CONFIDENCE.T(0.05,F74,$A74)+AVERAGE(D$7:D74),IF(AND(OR(G74&gt;2,G74&lt;-2),AND(H72="Test subsequent RS",H73="Test subsequent RS")),"New IPS Required",(IF(OR(G74&gt;2,G74&lt;-2),"Test subsequent RS",_xlfn.CONFIDENCE.T(0.05,F74,$A74)+AVERAGE(D$7:D74)))))),"")</f>
        <v/>
      </c>
      <c r="I74" s="45"/>
      <c r="J74" s="6" t="str">
        <f>IFERROR(IF(ISBLANK(I74),"",AVERAGE($I$7:I74)),"")</f>
        <v/>
      </c>
      <c r="K74" s="6" t="str">
        <f>IFERROR(IF(ISBLANK(I74),"",_xlfn.STDEV.S($I$7:I74)),"")</f>
        <v/>
      </c>
      <c r="L74" s="6" t="str">
        <f t="shared" si="1"/>
        <v/>
      </c>
      <c r="M74" s="10" t="str">
        <f>IFERROR(IF(ISBLANK(I74),"",IF($C74="IPS",AVERAGE(I$7:I74)-_xlfn.CONFIDENCE.T(0.05,K74,$A74),IF(AND(OR(L74&gt;2,L74&lt;-2),AND(M72="Test subsequent RS",M73="Test subsequent RS")),"New IPS Required",(IF(OR(L74&gt;2,L74&lt;-2),"Test subsequent RS",AVERAGE(I$7:I74)-_xlfn.CONFIDENCE.T(0.05,K74,$A74)))))),"")</f>
        <v/>
      </c>
    </row>
    <row r="75" spans="1:13" x14ac:dyDescent="0.2">
      <c r="A75" s="75">
        <v>69</v>
      </c>
      <c r="B75" s="44"/>
      <c r="C75" s="76"/>
      <c r="D75" s="45"/>
      <c r="E75" s="6" t="str">
        <f>IFERROR(IF(ISBLANK(D75),"",AVERAGE($D$7:D75)),"")</f>
        <v/>
      </c>
      <c r="F75" s="6" t="str">
        <f>IFERROR(IF(ISBLANK(D75),"",_xlfn.STDEV.S($D$7:D75)),"")</f>
        <v/>
      </c>
      <c r="G75" s="6" t="str">
        <f t="shared" si="0"/>
        <v/>
      </c>
      <c r="H75" s="10" t="str">
        <f>IFERROR(IF(ISBLANK(D75),"",IF($C75="IPS",_xlfn.CONFIDENCE.T(0.05,F75,$A75)+AVERAGE(D$7:D75),IF(AND(OR(G75&gt;2,G75&lt;-2),AND(H73="Test subsequent RS",H74="Test subsequent RS")),"New IPS Required",(IF(OR(G75&gt;2,G75&lt;-2),"Test subsequent RS",_xlfn.CONFIDENCE.T(0.05,F75,$A75)+AVERAGE(D$7:D75)))))),"")</f>
        <v/>
      </c>
      <c r="I75" s="45"/>
      <c r="J75" s="6" t="str">
        <f>IFERROR(IF(ISBLANK(I75),"",AVERAGE($I$7:I75)),"")</f>
        <v/>
      </c>
      <c r="K75" s="6" t="str">
        <f>IFERROR(IF(ISBLANK(I75),"",_xlfn.STDEV.S($I$7:I75)),"")</f>
        <v/>
      </c>
      <c r="L75" s="6" t="str">
        <f t="shared" si="1"/>
        <v/>
      </c>
      <c r="M75" s="10" t="str">
        <f>IFERROR(IF(ISBLANK(I75),"",IF($C75="IPS",AVERAGE(I$7:I75)-_xlfn.CONFIDENCE.T(0.05,K75,$A75),IF(AND(OR(L75&gt;2,L75&lt;-2),AND(M73="Test subsequent RS",M74="Test subsequent RS")),"New IPS Required",(IF(OR(L75&gt;2,L75&lt;-2),"Test subsequent RS",AVERAGE(I$7:I75)-_xlfn.CONFIDENCE.T(0.05,K75,$A75)))))),"")</f>
        <v/>
      </c>
    </row>
    <row r="76" spans="1:13" x14ac:dyDescent="0.2">
      <c r="A76" s="75">
        <v>70</v>
      </c>
      <c r="B76" s="44"/>
      <c r="C76" s="76"/>
      <c r="D76" s="45"/>
      <c r="E76" s="6" t="str">
        <f>IFERROR(IF(ISBLANK(D76),"",AVERAGE($D$7:D76)),"")</f>
        <v/>
      </c>
      <c r="F76" s="6" t="str">
        <f>IFERROR(IF(ISBLANK(D76),"",_xlfn.STDEV.S($D$7:D76)),"")</f>
        <v/>
      </c>
      <c r="G76" s="6" t="str">
        <f t="shared" si="0"/>
        <v/>
      </c>
      <c r="H76" s="10" t="str">
        <f>IFERROR(IF(ISBLANK(D76),"",IF($C76="IPS",_xlfn.CONFIDENCE.T(0.05,F76,$A76)+AVERAGE(D$7:D76),IF(AND(OR(G76&gt;2,G76&lt;-2),AND(H74="Test subsequent RS",H75="Test subsequent RS")),"New IPS Required",(IF(OR(G76&gt;2,G76&lt;-2),"Test subsequent RS",_xlfn.CONFIDENCE.T(0.05,F76,$A76)+AVERAGE(D$7:D76)))))),"")</f>
        <v/>
      </c>
      <c r="I76" s="45"/>
      <c r="J76" s="6" t="str">
        <f>IFERROR(IF(ISBLANK(I76),"",AVERAGE($I$7:I76)),"")</f>
        <v/>
      </c>
      <c r="K76" s="6" t="str">
        <f>IFERROR(IF(ISBLANK(I76),"",_xlfn.STDEV.S($I$7:I76)),"")</f>
        <v/>
      </c>
      <c r="L76" s="6" t="str">
        <f t="shared" si="1"/>
        <v/>
      </c>
      <c r="M76" s="10" t="str">
        <f>IFERROR(IF(ISBLANK(I76),"",IF($C76="IPS",AVERAGE(I$7:I76)-_xlfn.CONFIDENCE.T(0.05,K76,$A76),IF(AND(OR(L76&gt;2,L76&lt;-2),AND(M74="Test subsequent RS",M75="Test subsequent RS")),"New IPS Required",(IF(OR(L76&gt;2,L76&lt;-2),"Test subsequent RS",AVERAGE(I$7:I76)-_xlfn.CONFIDENCE.T(0.05,K76,$A76)))))),"")</f>
        <v/>
      </c>
    </row>
    <row r="77" spans="1:13" x14ac:dyDescent="0.2">
      <c r="A77" s="75">
        <v>71</v>
      </c>
      <c r="B77" s="44"/>
      <c r="C77" s="76"/>
      <c r="D77" s="45"/>
      <c r="E77" s="6" t="str">
        <f>IFERROR(IF(ISBLANK(D77),"",AVERAGE($D$7:D77)),"")</f>
        <v/>
      </c>
      <c r="F77" s="6" t="str">
        <f>IFERROR(IF(ISBLANK(D77),"",_xlfn.STDEV.S($D$7:D77)),"")</f>
        <v/>
      </c>
      <c r="G77" s="6" t="str">
        <f t="shared" si="0"/>
        <v/>
      </c>
      <c r="H77" s="10" t="str">
        <f>IFERROR(IF(ISBLANK(D77),"",IF($C77="IPS",_xlfn.CONFIDENCE.T(0.05,F77,$A77)+AVERAGE(D$7:D77),IF(AND(OR(G77&gt;2,G77&lt;-2),AND(H75="Test subsequent RS",H76="Test subsequent RS")),"New IPS Required",(IF(OR(G77&gt;2,G77&lt;-2),"Test subsequent RS",_xlfn.CONFIDENCE.T(0.05,F77,$A77)+AVERAGE(D$7:D77)))))),"")</f>
        <v/>
      </c>
      <c r="I77" s="45"/>
      <c r="J77" s="6" t="str">
        <f>IFERROR(IF(ISBLANK(I77),"",AVERAGE($I$7:I77)),"")</f>
        <v/>
      </c>
      <c r="K77" s="6" t="str">
        <f>IFERROR(IF(ISBLANK(I77),"",_xlfn.STDEV.S($I$7:I77)),"")</f>
        <v/>
      </c>
      <c r="L77" s="6" t="str">
        <f t="shared" si="1"/>
        <v/>
      </c>
      <c r="M77" s="10" t="str">
        <f>IFERROR(IF(ISBLANK(I77),"",IF($C77="IPS",AVERAGE(I$7:I77)-_xlfn.CONFIDENCE.T(0.05,K77,$A77),IF(AND(OR(L77&gt;2,L77&lt;-2),AND(M75="Test subsequent RS",M76="Test subsequent RS")),"New IPS Required",(IF(OR(L77&gt;2,L77&lt;-2),"Test subsequent RS",AVERAGE(I$7:I77)-_xlfn.CONFIDENCE.T(0.05,K77,$A77)))))),"")</f>
        <v/>
      </c>
    </row>
    <row r="78" spans="1:13" x14ac:dyDescent="0.2">
      <c r="A78" s="75">
        <v>72</v>
      </c>
      <c r="B78" s="44"/>
      <c r="C78" s="76"/>
      <c r="D78" s="45"/>
      <c r="E78" s="6" t="str">
        <f>IFERROR(IF(ISBLANK(D78),"",AVERAGE($D$7:D78)),"")</f>
        <v/>
      </c>
      <c r="F78" s="6" t="str">
        <f>IFERROR(IF(ISBLANK(D78),"",_xlfn.STDEV.S($D$7:D78)),"")</f>
        <v/>
      </c>
      <c r="G78" s="6" t="str">
        <f t="shared" si="0"/>
        <v/>
      </c>
      <c r="H78" s="10" t="str">
        <f>IFERROR(IF(ISBLANK(D78),"",IF($C78="IPS",_xlfn.CONFIDENCE.T(0.05,F78,$A78)+AVERAGE(D$7:D78),IF(AND(OR(G78&gt;2,G78&lt;-2),AND(H76="Test subsequent RS",H77="Test subsequent RS")),"New IPS Required",(IF(OR(G78&gt;2,G78&lt;-2),"Test subsequent RS",_xlfn.CONFIDENCE.T(0.05,F78,$A78)+AVERAGE(D$7:D78)))))),"")</f>
        <v/>
      </c>
      <c r="I78" s="45"/>
      <c r="J78" s="6" t="str">
        <f>IFERROR(IF(ISBLANK(I78),"",AVERAGE($I$7:I78)),"")</f>
        <v/>
      </c>
      <c r="K78" s="6" t="str">
        <f>IFERROR(IF(ISBLANK(I78),"",_xlfn.STDEV.S($I$7:I78)),"")</f>
        <v/>
      </c>
      <c r="L78" s="6" t="str">
        <f t="shared" si="1"/>
        <v/>
      </c>
      <c r="M78" s="10" t="str">
        <f>IFERROR(IF(ISBLANK(I78),"",IF($C78="IPS",AVERAGE(I$7:I78)-_xlfn.CONFIDENCE.T(0.05,K78,$A78),IF(AND(OR(L78&gt;2,L78&lt;-2),AND(M76="Test subsequent RS",M77="Test subsequent RS")),"New IPS Required",(IF(OR(L78&gt;2,L78&lt;-2),"Test subsequent RS",AVERAGE(I$7:I78)-_xlfn.CONFIDENCE.T(0.05,K78,$A78)))))),"")</f>
        <v/>
      </c>
    </row>
    <row r="79" spans="1:13" x14ac:dyDescent="0.2">
      <c r="A79" s="75">
        <v>73</v>
      </c>
      <c r="B79" s="44"/>
      <c r="C79" s="76"/>
      <c r="D79" s="45"/>
      <c r="E79" s="6" t="str">
        <f>IFERROR(IF(ISBLANK(D79),"",AVERAGE($D$7:D79)),"")</f>
        <v/>
      </c>
      <c r="F79" s="6" t="str">
        <f>IFERROR(IF(ISBLANK(D79),"",_xlfn.STDEV.S($D$7:D79)),"")</f>
        <v/>
      </c>
      <c r="G79" s="6" t="str">
        <f t="shared" si="0"/>
        <v/>
      </c>
      <c r="H79" s="10" t="str">
        <f>IFERROR(IF(ISBLANK(D79),"",IF($C79="IPS",_xlfn.CONFIDENCE.T(0.05,F79,$A79)+AVERAGE(D$7:D79),IF(AND(OR(G79&gt;2,G79&lt;-2),AND(H77="Test subsequent RS",H78="Test subsequent RS")),"New IPS Required",(IF(OR(G79&gt;2,G79&lt;-2),"Test subsequent RS",_xlfn.CONFIDENCE.T(0.05,F79,$A79)+AVERAGE(D$7:D79)))))),"")</f>
        <v/>
      </c>
      <c r="I79" s="45"/>
      <c r="J79" s="6" t="str">
        <f>IFERROR(IF(ISBLANK(I79),"",AVERAGE($I$7:I79)),"")</f>
        <v/>
      </c>
      <c r="K79" s="6" t="str">
        <f>IFERROR(IF(ISBLANK(I79),"",_xlfn.STDEV.S($I$7:I79)),"")</f>
        <v/>
      </c>
      <c r="L79" s="6" t="str">
        <f t="shared" si="1"/>
        <v/>
      </c>
      <c r="M79" s="10" t="str">
        <f>IFERROR(IF(ISBLANK(I79),"",IF($C79="IPS",AVERAGE(I$7:I79)-_xlfn.CONFIDENCE.T(0.05,K79,$A79),IF(AND(OR(L79&gt;2,L79&lt;-2),AND(M77="Test subsequent RS",M78="Test subsequent RS")),"New IPS Required",(IF(OR(L79&gt;2,L79&lt;-2),"Test subsequent RS",AVERAGE(I$7:I79)-_xlfn.CONFIDENCE.T(0.05,K79,$A79)))))),"")</f>
        <v/>
      </c>
    </row>
    <row r="80" spans="1:13" x14ac:dyDescent="0.2">
      <c r="A80" s="75">
        <v>74</v>
      </c>
      <c r="B80" s="44"/>
      <c r="C80" s="76"/>
      <c r="D80" s="45"/>
      <c r="E80" s="6" t="str">
        <f>IFERROR(IF(ISBLANK(D80),"",AVERAGE($D$7:D80)),"")</f>
        <v/>
      </c>
      <c r="F80" s="6" t="str">
        <f>IFERROR(IF(ISBLANK(D80),"",_xlfn.STDEV.S($D$7:D80)),"")</f>
        <v/>
      </c>
      <c r="G80" s="6" t="str">
        <f t="shared" si="0"/>
        <v/>
      </c>
      <c r="H80" s="10" t="str">
        <f>IFERROR(IF(ISBLANK(D80),"",IF($C80="IPS",_xlfn.CONFIDENCE.T(0.05,F80,$A80)+AVERAGE(D$7:D80),IF(AND(OR(G80&gt;2,G80&lt;-2),AND(H78="Test subsequent RS",H79="Test subsequent RS")),"New IPS Required",(IF(OR(G80&gt;2,G80&lt;-2),"Test subsequent RS",_xlfn.CONFIDENCE.T(0.05,F80,$A80)+AVERAGE(D$7:D80)))))),"")</f>
        <v/>
      </c>
      <c r="I80" s="45"/>
      <c r="J80" s="6" t="str">
        <f>IFERROR(IF(ISBLANK(I80),"",AVERAGE($I$7:I80)),"")</f>
        <v/>
      </c>
      <c r="K80" s="6" t="str">
        <f>IFERROR(IF(ISBLANK(I80),"",_xlfn.STDEV.S($I$7:I80)),"")</f>
        <v/>
      </c>
      <c r="L80" s="6" t="str">
        <f t="shared" si="1"/>
        <v/>
      </c>
      <c r="M80" s="10" t="str">
        <f>IFERROR(IF(ISBLANK(I80),"",IF($C80="IPS",AVERAGE(I$7:I80)-_xlfn.CONFIDENCE.T(0.05,K80,$A80),IF(AND(OR(L80&gt;2,L80&lt;-2),AND(M78="Test subsequent RS",M79="Test subsequent RS")),"New IPS Required",(IF(OR(L80&gt;2,L80&lt;-2),"Test subsequent RS",AVERAGE(I$7:I80)-_xlfn.CONFIDENCE.T(0.05,K80,$A80)))))),"")</f>
        <v/>
      </c>
    </row>
    <row r="81" spans="1:13" x14ac:dyDescent="0.2">
      <c r="A81" s="75">
        <v>75</v>
      </c>
      <c r="B81" s="44"/>
      <c r="C81" s="76"/>
      <c r="D81" s="45"/>
      <c r="E81" s="6" t="str">
        <f>IFERROR(IF(ISBLANK(D81),"",AVERAGE($D$7:D81)),"")</f>
        <v/>
      </c>
      <c r="F81" s="6" t="str">
        <f>IFERROR(IF(ISBLANK(D81),"",_xlfn.STDEV.S($D$7:D81)),"")</f>
        <v/>
      </c>
      <c r="G81" s="6" t="str">
        <f t="shared" si="0"/>
        <v/>
      </c>
      <c r="H81" s="10" t="str">
        <f>IFERROR(IF(ISBLANK(D81),"",IF($C81="IPS",_xlfn.CONFIDENCE.T(0.05,F81,$A81)+AVERAGE(D$7:D81),IF(AND(OR(G81&gt;2,G81&lt;-2),AND(H79="Test subsequent RS",H80="Test subsequent RS")),"New IPS Required",(IF(OR(G81&gt;2,G81&lt;-2),"Test subsequent RS",_xlfn.CONFIDENCE.T(0.05,F81,$A81)+AVERAGE(D$7:D81)))))),"")</f>
        <v/>
      </c>
      <c r="I81" s="45"/>
      <c r="J81" s="6" t="str">
        <f>IFERROR(IF(ISBLANK(I81),"",AVERAGE($I$7:I81)),"")</f>
        <v/>
      </c>
      <c r="K81" s="6" t="str">
        <f>IFERROR(IF(ISBLANK(I81),"",_xlfn.STDEV.S($I$7:I81)),"")</f>
        <v/>
      </c>
      <c r="L81" s="6" t="str">
        <f t="shared" si="1"/>
        <v/>
      </c>
      <c r="M81" s="10" t="str">
        <f>IFERROR(IF(ISBLANK(I81),"",IF($C81="IPS",AVERAGE(I$7:I81)-_xlfn.CONFIDENCE.T(0.05,K81,$A81),IF(AND(OR(L81&gt;2,L81&lt;-2),AND(M79="Test subsequent RS",M80="Test subsequent RS")),"New IPS Required",(IF(OR(L81&gt;2,L81&lt;-2),"Test subsequent RS",AVERAGE(I$7:I81)-_xlfn.CONFIDENCE.T(0.05,K81,$A81)))))),"")</f>
        <v/>
      </c>
    </row>
    <row r="82" spans="1:13" x14ac:dyDescent="0.2">
      <c r="A82" s="75">
        <v>76</v>
      </c>
      <c r="B82" s="44"/>
      <c r="C82" s="76"/>
      <c r="D82" s="45"/>
      <c r="E82" s="6" t="str">
        <f>IFERROR(IF(ISBLANK(D82),"",AVERAGE($D$7:D82)),"")</f>
        <v/>
      </c>
      <c r="F82" s="6" t="str">
        <f>IFERROR(IF(ISBLANK(D82),"",_xlfn.STDEV.S($D$7:D82)),"")</f>
        <v/>
      </c>
      <c r="G82" s="6" t="str">
        <f t="shared" si="0"/>
        <v/>
      </c>
      <c r="H82" s="10" t="str">
        <f>IFERROR(IF(ISBLANK(D82),"",IF($C82="IPS",_xlfn.CONFIDENCE.T(0.05,F82,$A82)+AVERAGE(D$7:D82),IF(AND(OR(G82&gt;2,G82&lt;-2),AND(H80="Test subsequent RS",H81="Test subsequent RS")),"New IPS Required",(IF(OR(G82&gt;2,G82&lt;-2),"Test subsequent RS",_xlfn.CONFIDENCE.T(0.05,F82,$A82)+AVERAGE(D$7:D82)))))),"")</f>
        <v/>
      </c>
      <c r="I82" s="45"/>
      <c r="J82" s="6" t="str">
        <f>IFERROR(IF(ISBLANK(I82),"",AVERAGE($I$7:I82)),"")</f>
        <v/>
      </c>
      <c r="K82" s="6" t="str">
        <f>IFERROR(IF(ISBLANK(I82),"",_xlfn.STDEV.S($I$7:I82)),"")</f>
        <v/>
      </c>
      <c r="L82" s="6" t="str">
        <f t="shared" si="1"/>
        <v/>
      </c>
      <c r="M82" s="10" t="str">
        <f>IFERROR(IF(ISBLANK(I82),"",IF($C82="IPS",AVERAGE(I$7:I82)-_xlfn.CONFIDENCE.T(0.05,K82,$A82),IF(AND(OR(L82&gt;2,L82&lt;-2),AND(M80="Test subsequent RS",M81="Test subsequent RS")),"New IPS Required",(IF(OR(L82&gt;2,L82&lt;-2),"Test subsequent RS",AVERAGE(I$7:I82)-_xlfn.CONFIDENCE.T(0.05,K82,$A82)))))),"")</f>
        <v/>
      </c>
    </row>
    <row r="83" spans="1:13" x14ac:dyDescent="0.2">
      <c r="A83" s="75">
        <v>77</v>
      </c>
      <c r="B83" s="44"/>
      <c r="C83" s="76"/>
      <c r="D83" s="45"/>
      <c r="E83" s="6" t="str">
        <f>IFERROR(IF(ISBLANK(D83),"",AVERAGE($D$7:D83)),"")</f>
        <v/>
      </c>
      <c r="F83" s="6" t="str">
        <f>IFERROR(IF(ISBLANK(D83),"",_xlfn.STDEV.S($D$7:D83)),"")</f>
        <v/>
      </c>
      <c r="G83" s="6" t="str">
        <f t="shared" ref="G83:G106" si="2">IFERROR(IF(ISBLANK(D83),"",IF($C83="IPS","n/a",IF(AND(H81="Test subsequent RS",H82="Test subsequent RS"),(D83-E80)/F80,IF(H82="Test subsequent RS",(D83-E81)/F81,(D83-E82)/F82)))),"")</f>
        <v/>
      </c>
      <c r="H83" s="10" t="str">
        <f>IFERROR(IF(ISBLANK(D83),"",IF($C83="IPS",_xlfn.CONFIDENCE.T(0.05,F83,$A83)+AVERAGE(D$7:D83),IF(AND(OR(G83&gt;2,G83&lt;-2),AND(H81="Test subsequent RS",H82="Test subsequent RS")),"New IPS Required",(IF(OR(G83&gt;2,G83&lt;-2),"Test subsequent RS",_xlfn.CONFIDENCE.T(0.05,F83,$A83)+AVERAGE(D$7:D83)))))),"")</f>
        <v/>
      </c>
      <c r="I83" s="45"/>
      <c r="J83" s="6" t="str">
        <f>IFERROR(IF(ISBLANK(I83),"",AVERAGE($I$7:I83)),"")</f>
        <v/>
      </c>
      <c r="K83" s="6" t="str">
        <f>IFERROR(IF(ISBLANK(I83),"",_xlfn.STDEV.S($I$7:I83)),"")</f>
        <v/>
      </c>
      <c r="L83" s="6" t="str">
        <f t="shared" ref="L83:L106" si="3">IF(ISBLANK(I83),"",IF($C83="IPS","n/a",IF(AND(M81="Test subsequent RS",M82="Test subsequent RS"),(I83-J80)/K80,IF(M82="Test subsequent RS",(I83-J81)/K81,(I83-J82)/K82))))</f>
        <v/>
      </c>
      <c r="M83" s="10" t="str">
        <f>IFERROR(IF(ISBLANK(I83),"",IF($C83="IPS",AVERAGE(I$7:I83)-_xlfn.CONFIDENCE.T(0.05,K83,$A83),IF(AND(OR(L83&gt;2,L83&lt;-2),AND(M81="Test subsequent RS",M82="Test subsequent RS")),"New IPS Required",(IF(OR(L83&gt;2,L83&lt;-2),"Test subsequent RS",AVERAGE(I$7:I83)-_xlfn.CONFIDENCE.T(0.05,K83,$A83)))))),"")</f>
        <v/>
      </c>
    </row>
    <row r="84" spans="1:13" x14ac:dyDescent="0.2">
      <c r="A84" s="75">
        <v>78</v>
      </c>
      <c r="B84" s="44"/>
      <c r="C84" s="76"/>
      <c r="D84" s="45"/>
      <c r="E84" s="6" t="str">
        <f>IFERROR(IF(ISBLANK(D84),"",AVERAGE($D$7:D84)),"")</f>
        <v/>
      </c>
      <c r="F84" s="6" t="str">
        <f>IFERROR(IF(ISBLANK(D84),"",_xlfn.STDEV.S($D$7:D84)),"")</f>
        <v/>
      </c>
      <c r="G84" s="6" t="str">
        <f t="shared" si="2"/>
        <v/>
      </c>
      <c r="H84" s="10" t="str">
        <f>IFERROR(IF(ISBLANK(D84),"",IF($C84="IPS",_xlfn.CONFIDENCE.T(0.05,F84,$A84)+AVERAGE(D$7:D84),IF(AND(OR(G84&gt;2,G84&lt;-2),AND(H82="Test subsequent RS",H83="Test subsequent RS")),"New IPS Required",(IF(OR(G84&gt;2,G84&lt;-2),"Test subsequent RS",_xlfn.CONFIDENCE.T(0.05,F84,$A84)+AVERAGE(D$7:D84)))))),"")</f>
        <v/>
      </c>
      <c r="I84" s="45"/>
      <c r="J84" s="6" t="str">
        <f>IFERROR(IF(ISBLANK(I84),"",AVERAGE($I$7:I84)),"")</f>
        <v/>
      </c>
      <c r="K84" s="6" t="str">
        <f>IFERROR(IF(ISBLANK(I84),"",_xlfn.STDEV.S($I$7:I84)),"")</f>
        <v/>
      </c>
      <c r="L84" s="6" t="str">
        <f t="shared" si="3"/>
        <v/>
      </c>
      <c r="M84" s="10" t="str">
        <f>IFERROR(IF(ISBLANK(I84),"",IF($C84="IPS",AVERAGE(I$7:I84)-_xlfn.CONFIDENCE.T(0.05,K84,$A84),IF(AND(OR(L84&gt;2,L84&lt;-2),AND(M82="Test subsequent RS",M83="Test subsequent RS")),"New IPS Required",(IF(OR(L84&gt;2,L84&lt;-2),"Test subsequent RS",AVERAGE(I$7:I84)-_xlfn.CONFIDENCE.T(0.05,K84,$A84)))))),"")</f>
        <v/>
      </c>
    </row>
    <row r="85" spans="1:13" x14ac:dyDescent="0.2">
      <c r="A85" s="75">
        <v>79</v>
      </c>
      <c r="B85" s="44"/>
      <c r="C85" s="76"/>
      <c r="D85" s="45"/>
      <c r="E85" s="6" t="str">
        <f>IFERROR(IF(ISBLANK(D85),"",AVERAGE($D$7:D85)),"")</f>
        <v/>
      </c>
      <c r="F85" s="6" t="str">
        <f>IFERROR(IF(ISBLANK(D85),"",_xlfn.STDEV.S($D$7:D85)),"")</f>
        <v/>
      </c>
      <c r="G85" s="6" t="str">
        <f t="shared" si="2"/>
        <v/>
      </c>
      <c r="H85" s="10" t="str">
        <f>IFERROR(IF(ISBLANK(D85),"",IF($C85="IPS",_xlfn.CONFIDENCE.T(0.05,F85,$A85)+AVERAGE(D$7:D85),IF(AND(OR(G85&gt;2,G85&lt;-2),AND(H83="Test subsequent RS",H84="Test subsequent RS")),"New IPS Required",(IF(OR(G85&gt;2,G85&lt;-2),"Test subsequent RS",_xlfn.CONFIDENCE.T(0.05,F85,$A85)+AVERAGE(D$7:D85)))))),"")</f>
        <v/>
      </c>
      <c r="I85" s="45"/>
      <c r="J85" s="6" t="str">
        <f>IFERROR(IF(ISBLANK(I85),"",AVERAGE($I$7:I85)),"")</f>
        <v/>
      </c>
      <c r="K85" s="6" t="str">
        <f>IFERROR(IF(ISBLANK(I85),"",_xlfn.STDEV.S($I$7:I85)),"")</f>
        <v/>
      </c>
      <c r="L85" s="6" t="str">
        <f t="shared" si="3"/>
        <v/>
      </c>
      <c r="M85" s="10" t="str">
        <f>IFERROR(IF(ISBLANK(I85),"",IF($C85="IPS",AVERAGE(I$7:I85)-_xlfn.CONFIDENCE.T(0.05,K85,$A85),IF(AND(OR(L85&gt;2,L85&lt;-2),AND(M83="Test subsequent RS",M84="Test subsequent RS")),"New IPS Required",(IF(OR(L85&gt;2,L85&lt;-2),"Test subsequent RS",AVERAGE(I$7:I85)-_xlfn.CONFIDENCE.T(0.05,K85,$A85)))))),"")</f>
        <v/>
      </c>
    </row>
    <row r="86" spans="1:13" x14ac:dyDescent="0.2">
      <c r="A86" s="75">
        <v>80</v>
      </c>
      <c r="B86" s="44"/>
      <c r="C86" s="76"/>
      <c r="D86" s="45"/>
      <c r="E86" s="6" t="str">
        <f>IFERROR(IF(ISBLANK(D86),"",AVERAGE($D$7:D86)),"")</f>
        <v/>
      </c>
      <c r="F86" s="6" t="str">
        <f>IFERROR(IF(ISBLANK(D86),"",_xlfn.STDEV.S($D$7:D86)),"")</f>
        <v/>
      </c>
      <c r="G86" s="6" t="str">
        <f t="shared" si="2"/>
        <v/>
      </c>
      <c r="H86" s="10" t="str">
        <f>IFERROR(IF(ISBLANK(D86),"",IF($C86="IPS",_xlfn.CONFIDENCE.T(0.05,F86,$A86)+AVERAGE(D$7:D86),IF(AND(OR(G86&gt;2,G86&lt;-2),AND(H84="Test subsequent RS",H85="Test subsequent RS")),"New IPS Required",(IF(OR(G86&gt;2,G86&lt;-2),"Test subsequent RS",_xlfn.CONFIDENCE.T(0.05,F86,$A86)+AVERAGE(D$7:D86)))))),"")</f>
        <v/>
      </c>
      <c r="I86" s="45"/>
      <c r="J86" s="6" t="str">
        <f>IFERROR(IF(ISBLANK(I86),"",AVERAGE($I$7:I86)),"")</f>
        <v/>
      </c>
      <c r="K86" s="6" t="str">
        <f>IFERROR(IF(ISBLANK(I86),"",_xlfn.STDEV.S($I$7:I86)),"")</f>
        <v/>
      </c>
      <c r="L86" s="6" t="str">
        <f t="shared" si="3"/>
        <v/>
      </c>
      <c r="M86" s="10" t="str">
        <f>IFERROR(IF(ISBLANK(I86),"",IF($C86="IPS",AVERAGE(I$7:I86)-_xlfn.CONFIDENCE.T(0.05,K86,$A86),IF(AND(OR(L86&gt;2,L86&lt;-2),AND(M84="Test subsequent RS",M85="Test subsequent RS")),"New IPS Required",(IF(OR(L86&gt;2,L86&lt;-2),"Test subsequent RS",AVERAGE(I$7:I86)-_xlfn.CONFIDENCE.T(0.05,K86,$A86)))))),"")</f>
        <v/>
      </c>
    </row>
    <row r="87" spans="1:13" x14ac:dyDescent="0.2">
      <c r="A87" s="75">
        <v>81</v>
      </c>
      <c r="B87" s="44"/>
      <c r="C87" s="76"/>
      <c r="D87" s="45"/>
      <c r="E87" s="6" t="str">
        <f>IFERROR(IF(ISBLANK(D87),"",AVERAGE($D$7:D87)),"")</f>
        <v/>
      </c>
      <c r="F87" s="6" t="str">
        <f>IFERROR(IF(ISBLANK(D87),"",_xlfn.STDEV.S($D$7:D87)),"")</f>
        <v/>
      </c>
      <c r="G87" s="6" t="str">
        <f t="shared" si="2"/>
        <v/>
      </c>
      <c r="H87" s="10" t="str">
        <f>IFERROR(IF(ISBLANK(D87),"",IF($C87="IPS",_xlfn.CONFIDENCE.T(0.05,F87,$A87)+AVERAGE(D$7:D87),IF(AND(OR(G87&gt;2,G87&lt;-2),AND(H85="Test subsequent RS",H86="Test subsequent RS")),"New IPS Required",(IF(OR(G87&gt;2,G87&lt;-2),"Test subsequent RS",_xlfn.CONFIDENCE.T(0.05,F87,$A87)+AVERAGE(D$7:D87)))))),"")</f>
        <v/>
      </c>
      <c r="I87" s="45"/>
      <c r="J87" s="6" t="str">
        <f>IFERROR(IF(ISBLANK(I87),"",AVERAGE($I$7:I87)),"")</f>
        <v/>
      </c>
      <c r="K87" s="6" t="str">
        <f>IFERROR(IF(ISBLANK(I87),"",_xlfn.STDEV.S($I$7:I87)),"")</f>
        <v/>
      </c>
      <c r="L87" s="6" t="str">
        <f t="shared" si="3"/>
        <v/>
      </c>
      <c r="M87" s="10" t="str">
        <f>IFERROR(IF(ISBLANK(I87),"",IF($C87="IPS",AVERAGE(I$7:I87)-_xlfn.CONFIDENCE.T(0.05,K87,$A87),IF(AND(OR(L87&gt;2,L87&lt;-2),AND(M85="Test subsequent RS",M86="Test subsequent RS")),"New IPS Required",(IF(OR(L87&gt;2,L87&lt;-2),"Test subsequent RS",AVERAGE(I$7:I87)-_xlfn.CONFIDENCE.T(0.05,K87,$A87)))))),"")</f>
        <v/>
      </c>
    </row>
    <row r="88" spans="1:13" x14ac:dyDescent="0.2">
      <c r="A88" s="75">
        <v>82</v>
      </c>
      <c r="B88" s="44"/>
      <c r="C88" s="76"/>
      <c r="D88" s="45"/>
      <c r="E88" s="6" t="str">
        <f>IFERROR(IF(ISBLANK(D88),"",AVERAGE($D$7:D88)),"")</f>
        <v/>
      </c>
      <c r="F88" s="6" t="str">
        <f>IFERROR(IF(ISBLANK(D88),"",_xlfn.STDEV.S($D$7:D88)),"")</f>
        <v/>
      </c>
      <c r="G88" s="6" t="str">
        <f t="shared" si="2"/>
        <v/>
      </c>
      <c r="H88" s="10" t="str">
        <f>IFERROR(IF(ISBLANK(D88),"",IF($C88="IPS",_xlfn.CONFIDENCE.T(0.05,F88,$A88)+AVERAGE(D$7:D88),IF(AND(OR(G88&gt;2,G88&lt;-2),AND(H86="Test subsequent RS",H87="Test subsequent RS")),"New IPS Required",(IF(OR(G88&gt;2,G88&lt;-2),"Test subsequent RS",_xlfn.CONFIDENCE.T(0.05,F88,$A88)+AVERAGE(D$7:D88)))))),"")</f>
        <v/>
      </c>
      <c r="I88" s="45"/>
      <c r="J88" s="6" t="str">
        <f>IFERROR(IF(ISBLANK(I88),"",AVERAGE($I$7:I88)),"")</f>
        <v/>
      </c>
      <c r="K88" s="6" t="str">
        <f>IFERROR(IF(ISBLANK(I88),"",_xlfn.STDEV.S($I$7:I88)),"")</f>
        <v/>
      </c>
      <c r="L88" s="6" t="str">
        <f t="shared" si="3"/>
        <v/>
      </c>
      <c r="M88" s="10" t="str">
        <f>IFERROR(IF(ISBLANK(I88),"",IF($C88="IPS",AVERAGE(I$7:I88)-_xlfn.CONFIDENCE.T(0.05,K88,$A88),IF(AND(OR(L88&gt;2,L88&lt;-2),AND(M86="Test subsequent RS",M87="Test subsequent RS")),"New IPS Required",(IF(OR(L88&gt;2,L88&lt;-2),"Test subsequent RS",AVERAGE(I$7:I88)-_xlfn.CONFIDENCE.T(0.05,K88,$A88)))))),"")</f>
        <v/>
      </c>
    </row>
    <row r="89" spans="1:13" x14ac:dyDescent="0.2">
      <c r="A89" s="75">
        <v>83</v>
      </c>
      <c r="B89" s="44"/>
      <c r="C89" s="76"/>
      <c r="D89" s="45"/>
      <c r="E89" s="6" t="str">
        <f>IFERROR(IF(ISBLANK(D89),"",AVERAGE($D$7:D89)),"")</f>
        <v/>
      </c>
      <c r="F89" s="6" t="str">
        <f>IFERROR(IF(ISBLANK(D89),"",_xlfn.STDEV.S($D$7:D89)),"")</f>
        <v/>
      </c>
      <c r="G89" s="6" t="str">
        <f t="shared" si="2"/>
        <v/>
      </c>
      <c r="H89" s="10" t="str">
        <f>IFERROR(IF(ISBLANK(D89),"",IF($C89="IPS",_xlfn.CONFIDENCE.T(0.05,F89,$A89)+AVERAGE(D$7:D89),IF(AND(OR(G89&gt;2,G89&lt;-2),AND(H87="Test subsequent RS",H88="Test subsequent RS")),"New IPS Required",(IF(OR(G89&gt;2,G89&lt;-2),"Test subsequent RS",_xlfn.CONFIDENCE.T(0.05,F89,$A89)+AVERAGE(D$7:D89)))))),"")</f>
        <v/>
      </c>
      <c r="I89" s="45"/>
      <c r="J89" s="6" t="str">
        <f>IFERROR(IF(ISBLANK(I89),"",AVERAGE($I$7:I89)),"")</f>
        <v/>
      </c>
      <c r="K89" s="6" t="str">
        <f>IFERROR(IF(ISBLANK(I89),"",_xlfn.STDEV.S($I$7:I89)),"")</f>
        <v/>
      </c>
      <c r="L89" s="6" t="str">
        <f t="shared" si="3"/>
        <v/>
      </c>
      <c r="M89" s="10" t="str">
        <f>IFERROR(IF(ISBLANK(I89),"",IF($C89="IPS",AVERAGE(I$7:I89)-_xlfn.CONFIDENCE.T(0.05,K89,$A89),IF(AND(OR(L89&gt;2,L89&lt;-2),AND(M87="Test subsequent RS",M88="Test subsequent RS")),"New IPS Required",(IF(OR(L89&gt;2,L89&lt;-2),"Test subsequent RS",AVERAGE(I$7:I89)-_xlfn.CONFIDENCE.T(0.05,K89,$A89)))))),"")</f>
        <v/>
      </c>
    </row>
    <row r="90" spans="1:13" x14ac:dyDescent="0.2">
      <c r="A90" s="75">
        <v>84</v>
      </c>
      <c r="B90" s="44"/>
      <c r="C90" s="76"/>
      <c r="D90" s="45"/>
      <c r="E90" s="6" t="str">
        <f>IFERROR(IF(ISBLANK(D90),"",AVERAGE($D$7:D90)),"")</f>
        <v/>
      </c>
      <c r="F90" s="6" t="str">
        <f>IFERROR(IF(ISBLANK(D90),"",_xlfn.STDEV.S($D$7:D90)),"")</f>
        <v/>
      </c>
      <c r="G90" s="6" t="str">
        <f t="shared" si="2"/>
        <v/>
      </c>
      <c r="H90" s="10" t="str">
        <f>IFERROR(IF(ISBLANK(D90),"",IF($C90="IPS",_xlfn.CONFIDENCE.T(0.05,F90,$A90)+AVERAGE(D$7:D90),IF(AND(OR(G90&gt;2,G90&lt;-2),AND(H88="Test subsequent RS",H89="Test subsequent RS")),"New IPS Required",(IF(OR(G90&gt;2,G90&lt;-2),"Test subsequent RS",_xlfn.CONFIDENCE.T(0.05,F90,$A90)+AVERAGE(D$7:D90)))))),"")</f>
        <v/>
      </c>
      <c r="I90" s="45"/>
      <c r="J90" s="6" t="str">
        <f>IFERROR(IF(ISBLANK(I90),"",AVERAGE($I$7:I90)),"")</f>
        <v/>
      </c>
      <c r="K90" s="6" t="str">
        <f>IFERROR(IF(ISBLANK(I90),"",_xlfn.STDEV.S($I$7:I90)),"")</f>
        <v/>
      </c>
      <c r="L90" s="6" t="str">
        <f t="shared" si="3"/>
        <v/>
      </c>
      <c r="M90" s="10" t="str">
        <f>IFERROR(IF(ISBLANK(I90),"",IF($C90="IPS",AVERAGE(I$7:I90)-_xlfn.CONFIDENCE.T(0.05,K90,$A90),IF(AND(OR(L90&gt;2,L90&lt;-2),AND(M88="Test subsequent RS",M89="Test subsequent RS")),"New IPS Required",(IF(OR(L90&gt;2,L90&lt;-2),"Test subsequent RS",AVERAGE(I$7:I90)-_xlfn.CONFIDENCE.T(0.05,K90,$A90)))))),"")</f>
        <v/>
      </c>
    </row>
    <row r="91" spans="1:13" x14ac:dyDescent="0.2">
      <c r="A91" s="75">
        <v>85</v>
      </c>
      <c r="B91" s="44"/>
      <c r="C91" s="76"/>
      <c r="D91" s="45"/>
      <c r="E91" s="6" t="str">
        <f>IFERROR(IF(ISBLANK(D91),"",AVERAGE($D$7:D91)),"")</f>
        <v/>
      </c>
      <c r="F91" s="6" t="str">
        <f>IFERROR(IF(ISBLANK(D91),"",_xlfn.STDEV.S($D$7:D91)),"")</f>
        <v/>
      </c>
      <c r="G91" s="6" t="str">
        <f t="shared" si="2"/>
        <v/>
      </c>
      <c r="H91" s="10" t="str">
        <f>IFERROR(IF(ISBLANK(D91),"",IF($C91="IPS",_xlfn.CONFIDENCE.T(0.05,F91,$A91)+AVERAGE(D$7:D91),IF(AND(OR(G91&gt;2,G91&lt;-2),AND(H89="Test subsequent RS",H90="Test subsequent RS")),"New IPS Required",(IF(OR(G91&gt;2,G91&lt;-2),"Test subsequent RS",_xlfn.CONFIDENCE.T(0.05,F91,$A91)+AVERAGE(D$7:D91)))))),"")</f>
        <v/>
      </c>
      <c r="I91" s="45"/>
      <c r="J91" s="6" t="str">
        <f>IFERROR(IF(ISBLANK(I91),"",AVERAGE($I$7:I91)),"")</f>
        <v/>
      </c>
      <c r="K91" s="6" t="str">
        <f>IFERROR(IF(ISBLANK(I91),"",_xlfn.STDEV.S($I$7:I91)),"")</f>
        <v/>
      </c>
      <c r="L91" s="6" t="str">
        <f t="shared" si="3"/>
        <v/>
      </c>
      <c r="M91" s="10" t="str">
        <f>IFERROR(IF(ISBLANK(I91),"",IF($C91="IPS",AVERAGE(I$7:I91)-_xlfn.CONFIDENCE.T(0.05,K91,$A91),IF(AND(OR(L91&gt;2,L91&lt;-2),AND(M89="Test subsequent RS",M90="Test subsequent RS")),"New IPS Required",(IF(OR(L91&gt;2,L91&lt;-2),"Test subsequent RS",AVERAGE(I$7:I91)-_xlfn.CONFIDENCE.T(0.05,K91,$A91)))))),"")</f>
        <v/>
      </c>
    </row>
    <row r="92" spans="1:13" x14ac:dyDescent="0.2">
      <c r="A92" s="75">
        <v>86</v>
      </c>
      <c r="B92" s="44"/>
      <c r="C92" s="76"/>
      <c r="D92" s="45"/>
      <c r="E92" s="6" t="str">
        <f>IFERROR(IF(ISBLANK(D92),"",AVERAGE($D$7:D92)),"")</f>
        <v/>
      </c>
      <c r="F92" s="6" t="str">
        <f>IFERROR(IF(ISBLANK(D92),"",_xlfn.STDEV.S($D$7:D92)),"")</f>
        <v/>
      </c>
      <c r="G92" s="6" t="str">
        <f t="shared" si="2"/>
        <v/>
      </c>
      <c r="H92" s="10" t="str">
        <f>IFERROR(IF(ISBLANK(D92),"",IF($C92="IPS",_xlfn.CONFIDENCE.T(0.05,F92,$A92)+AVERAGE(D$7:D92),IF(AND(OR(G92&gt;2,G92&lt;-2),AND(H90="Test subsequent RS",H91="Test subsequent RS")),"New IPS Required",(IF(OR(G92&gt;2,G92&lt;-2),"Test subsequent RS",_xlfn.CONFIDENCE.T(0.05,F92,$A92)+AVERAGE(D$7:D92)))))),"")</f>
        <v/>
      </c>
      <c r="I92" s="45"/>
      <c r="J92" s="6" t="str">
        <f>IFERROR(IF(ISBLANK(I92),"",AVERAGE($I$7:I92)),"")</f>
        <v/>
      </c>
      <c r="K92" s="6" t="str">
        <f>IFERROR(IF(ISBLANK(I92),"",_xlfn.STDEV.S($I$7:I92)),"")</f>
        <v/>
      </c>
      <c r="L92" s="6" t="str">
        <f t="shared" si="3"/>
        <v/>
      </c>
      <c r="M92" s="10" t="str">
        <f>IFERROR(IF(ISBLANK(I92),"",IF($C92="IPS",AVERAGE(I$7:I92)-_xlfn.CONFIDENCE.T(0.05,K92,$A92),IF(AND(OR(L92&gt;2,L92&lt;-2),AND(M90="Test subsequent RS",M91="Test subsequent RS")),"New IPS Required",(IF(OR(L92&gt;2,L92&lt;-2),"Test subsequent RS",AVERAGE(I$7:I92)-_xlfn.CONFIDENCE.T(0.05,K92,$A92)))))),"")</f>
        <v/>
      </c>
    </row>
    <row r="93" spans="1:13" x14ac:dyDescent="0.2">
      <c r="A93" s="75">
        <v>87</v>
      </c>
      <c r="B93" s="44"/>
      <c r="C93" s="76"/>
      <c r="D93" s="45"/>
      <c r="E93" s="6" t="str">
        <f>IFERROR(IF(ISBLANK(D93),"",AVERAGE($D$7:D93)),"")</f>
        <v/>
      </c>
      <c r="F93" s="6" t="str">
        <f>IFERROR(IF(ISBLANK(D93),"",_xlfn.STDEV.S($D$7:D93)),"")</f>
        <v/>
      </c>
      <c r="G93" s="6" t="str">
        <f t="shared" si="2"/>
        <v/>
      </c>
      <c r="H93" s="10" t="str">
        <f>IFERROR(IF(ISBLANK(D93),"",IF($C93="IPS",_xlfn.CONFIDENCE.T(0.05,F93,$A93)+AVERAGE(D$7:D93),IF(AND(OR(G93&gt;2,G93&lt;-2),AND(H91="Test subsequent RS",H92="Test subsequent RS")),"New IPS Required",(IF(OR(G93&gt;2,G93&lt;-2),"Test subsequent RS",_xlfn.CONFIDENCE.T(0.05,F93,$A93)+AVERAGE(D$7:D93)))))),"")</f>
        <v/>
      </c>
      <c r="I93" s="45"/>
      <c r="J93" s="6" t="str">
        <f>IFERROR(IF(ISBLANK(I93),"",AVERAGE($I$7:I93)),"")</f>
        <v/>
      </c>
      <c r="K93" s="6" t="str">
        <f>IFERROR(IF(ISBLANK(I93),"",_xlfn.STDEV.S($I$7:I93)),"")</f>
        <v/>
      </c>
      <c r="L93" s="6" t="str">
        <f t="shared" si="3"/>
        <v/>
      </c>
      <c r="M93" s="10" t="str">
        <f>IFERROR(IF(ISBLANK(I93),"",IF($C93="IPS",AVERAGE(I$7:I93)-_xlfn.CONFIDENCE.T(0.05,K93,$A93),IF(AND(OR(L93&gt;2,L93&lt;-2),AND(M91="Test subsequent RS",M92="Test subsequent RS")),"New IPS Required",(IF(OR(L93&gt;2,L93&lt;-2),"Test subsequent RS",AVERAGE(I$7:I93)-_xlfn.CONFIDENCE.T(0.05,K93,$A93)))))),"")</f>
        <v/>
      </c>
    </row>
    <row r="94" spans="1:13" x14ac:dyDescent="0.2">
      <c r="A94" s="75">
        <v>88</v>
      </c>
      <c r="B94" s="44"/>
      <c r="C94" s="76"/>
      <c r="D94" s="45"/>
      <c r="E94" s="6" t="str">
        <f>IFERROR(IF(ISBLANK(D94),"",AVERAGE($D$7:D94)),"")</f>
        <v/>
      </c>
      <c r="F94" s="6" t="str">
        <f>IFERROR(IF(ISBLANK(D94),"",_xlfn.STDEV.S($D$7:D94)),"")</f>
        <v/>
      </c>
      <c r="G94" s="6" t="str">
        <f t="shared" si="2"/>
        <v/>
      </c>
      <c r="H94" s="10" t="str">
        <f>IFERROR(IF(ISBLANK(D94),"",IF($C94="IPS",_xlfn.CONFIDENCE.T(0.05,F94,$A94)+AVERAGE(D$7:D94),IF(AND(OR(G94&gt;2,G94&lt;-2),AND(H92="Test subsequent RS",H93="Test subsequent RS")),"New IPS Required",(IF(OR(G94&gt;2,G94&lt;-2),"Test subsequent RS",_xlfn.CONFIDENCE.T(0.05,F94,$A94)+AVERAGE(D$7:D94)))))),"")</f>
        <v/>
      </c>
      <c r="I94" s="45"/>
      <c r="J94" s="6" t="str">
        <f>IFERROR(IF(ISBLANK(I94),"",AVERAGE($I$7:I94)),"")</f>
        <v/>
      </c>
      <c r="K94" s="6" t="str">
        <f>IFERROR(IF(ISBLANK(I94),"",_xlfn.STDEV.S($I$7:I94)),"")</f>
        <v/>
      </c>
      <c r="L94" s="6" t="str">
        <f t="shared" si="3"/>
        <v/>
      </c>
      <c r="M94" s="10" t="str">
        <f>IFERROR(IF(ISBLANK(I94),"",IF($C94="IPS",AVERAGE(I$7:I94)-_xlfn.CONFIDENCE.T(0.05,K94,$A94),IF(AND(OR(L94&gt;2,L94&lt;-2),AND(M92="Test subsequent RS",M93="Test subsequent RS")),"New IPS Required",(IF(OR(L94&gt;2,L94&lt;-2),"Test subsequent RS",AVERAGE(I$7:I94)-_xlfn.CONFIDENCE.T(0.05,K94,$A94)))))),"")</f>
        <v/>
      </c>
    </row>
    <row r="95" spans="1:13" x14ac:dyDescent="0.2">
      <c r="A95" s="75">
        <v>89</v>
      </c>
      <c r="B95" s="44"/>
      <c r="C95" s="76"/>
      <c r="D95" s="45"/>
      <c r="E95" s="6" t="str">
        <f>IFERROR(IF(ISBLANK(D95),"",AVERAGE($D$7:D95)),"")</f>
        <v/>
      </c>
      <c r="F95" s="6" t="str">
        <f>IFERROR(IF(ISBLANK(D95),"",_xlfn.STDEV.S($D$7:D95)),"")</f>
        <v/>
      </c>
      <c r="G95" s="6" t="str">
        <f t="shared" si="2"/>
        <v/>
      </c>
      <c r="H95" s="10" t="str">
        <f>IFERROR(IF(ISBLANK(D95),"",IF($C95="IPS",_xlfn.CONFIDENCE.T(0.05,F95,$A95)+AVERAGE(D$7:D95),IF(AND(OR(G95&gt;2,G95&lt;-2),AND(H93="Test subsequent RS",H94="Test subsequent RS")),"New IPS Required",(IF(OR(G95&gt;2,G95&lt;-2),"Test subsequent RS",_xlfn.CONFIDENCE.T(0.05,F95,$A95)+AVERAGE(D$7:D95)))))),"")</f>
        <v/>
      </c>
      <c r="I95" s="45"/>
      <c r="J95" s="6" t="str">
        <f>IFERROR(IF(ISBLANK(I95),"",AVERAGE($I$7:I95)),"")</f>
        <v/>
      </c>
      <c r="K95" s="6" t="str">
        <f>IFERROR(IF(ISBLANK(I95),"",_xlfn.STDEV.S($I$7:I95)),"")</f>
        <v/>
      </c>
      <c r="L95" s="6" t="str">
        <f t="shared" si="3"/>
        <v/>
      </c>
      <c r="M95" s="10" t="str">
        <f>IFERROR(IF(ISBLANK(I95),"",IF($C95="IPS",AVERAGE(I$7:I95)-_xlfn.CONFIDENCE.T(0.05,K95,$A95),IF(AND(OR(L95&gt;2,L95&lt;-2),AND(M93="Test subsequent RS",M94="Test subsequent RS")),"New IPS Required",(IF(OR(L95&gt;2,L95&lt;-2),"Test subsequent RS",AVERAGE(I$7:I95)-_xlfn.CONFIDENCE.T(0.05,K95,$A95)))))),"")</f>
        <v/>
      </c>
    </row>
    <row r="96" spans="1:13" x14ac:dyDescent="0.2">
      <c r="A96" s="75">
        <v>90</v>
      </c>
      <c r="B96" s="44"/>
      <c r="C96" s="76"/>
      <c r="D96" s="45"/>
      <c r="E96" s="6" t="str">
        <f>IFERROR(IF(ISBLANK(D96),"",AVERAGE($D$7:D96)),"")</f>
        <v/>
      </c>
      <c r="F96" s="6" t="str">
        <f>IFERROR(IF(ISBLANK(D96),"",_xlfn.STDEV.S($D$7:D96)),"")</f>
        <v/>
      </c>
      <c r="G96" s="6" t="str">
        <f t="shared" si="2"/>
        <v/>
      </c>
      <c r="H96" s="10" t="str">
        <f>IFERROR(IF(ISBLANK(D96),"",IF($C96="IPS",_xlfn.CONFIDENCE.T(0.05,F96,$A96)+AVERAGE(D$7:D96),IF(AND(OR(G96&gt;2,G96&lt;-2),AND(H94="Test subsequent RS",H95="Test subsequent RS")),"New IPS Required",(IF(OR(G96&gt;2,G96&lt;-2),"Test subsequent RS",_xlfn.CONFIDENCE.T(0.05,F96,$A96)+AVERAGE(D$7:D96)))))),"")</f>
        <v/>
      </c>
      <c r="I96" s="45"/>
      <c r="J96" s="6" t="str">
        <f>IFERROR(IF(ISBLANK(I96),"",AVERAGE($I$7:I96)),"")</f>
        <v/>
      </c>
      <c r="K96" s="6" t="str">
        <f>IFERROR(IF(ISBLANK(I96),"",_xlfn.STDEV.S($I$7:I96)),"")</f>
        <v/>
      </c>
      <c r="L96" s="6" t="str">
        <f t="shared" si="3"/>
        <v/>
      </c>
      <c r="M96" s="10" t="str">
        <f>IFERROR(IF(ISBLANK(I96),"",IF($C96="IPS",AVERAGE(I$7:I96)-_xlfn.CONFIDENCE.T(0.05,K96,$A96),IF(AND(OR(L96&gt;2,L96&lt;-2),AND(M94="Test subsequent RS",M95="Test subsequent RS")),"New IPS Required",(IF(OR(L96&gt;2,L96&lt;-2),"Test subsequent RS",AVERAGE(I$7:I96)-_xlfn.CONFIDENCE.T(0.05,K96,$A96)))))),"")</f>
        <v/>
      </c>
    </row>
    <row r="97" spans="1:13" x14ac:dyDescent="0.2">
      <c r="A97" s="75">
        <v>91</v>
      </c>
      <c r="B97" s="44"/>
      <c r="C97" s="76"/>
      <c r="D97" s="45"/>
      <c r="E97" s="6" t="str">
        <f>IFERROR(IF(ISBLANK(D97),"",AVERAGE($D$7:D97)),"")</f>
        <v/>
      </c>
      <c r="F97" s="6" t="str">
        <f>IFERROR(IF(ISBLANK(D97),"",_xlfn.STDEV.S($D$7:D97)),"")</f>
        <v/>
      </c>
      <c r="G97" s="6" t="str">
        <f t="shared" si="2"/>
        <v/>
      </c>
      <c r="H97" s="10" t="str">
        <f>IFERROR(IF(ISBLANK(D97),"",IF($C97="IPS",_xlfn.CONFIDENCE.T(0.05,F97,$A97)+AVERAGE(D$7:D97),IF(AND(OR(G97&gt;2,G97&lt;-2),AND(H95="Test subsequent RS",H96="Test subsequent RS")),"New IPS Required",(IF(OR(G97&gt;2,G97&lt;-2),"Test subsequent RS",_xlfn.CONFIDENCE.T(0.05,F97,$A97)+AVERAGE(D$7:D97)))))),"")</f>
        <v/>
      </c>
      <c r="I97" s="45"/>
      <c r="J97" s="6" t="str">
        <f>IFERROR(IF(ISBLANK(I97),"",AVERAGE($I$7:I97)),"")</f>
        <v/>
      </c>
      <c r="K97" s="6" t="str">
        <f>IFERROR(IF(ISBLANK(I97),"",_xlfn.STDEV.S($I$7:I97)),"")</f>
        <v/>
      </c>
      <c r="L97" s="6" t="str">
        <f t="shared" si="3"/>
        <v/>
      </c>
      <c r="M97" s="10" t="str">
        <f>IFERROR(IF(ISBLANK(I97),"",IF($C97="IPS",AVERAGE(I$7:I97)-_xlfn.CONFIDENCE.T(0.05,K97,$A97),IF(AND(OR(L97&gt;2,L97&lt;-2),AND(M95="Test subsequent RS",M96="Test subsequent RS")),"New IPS Required",(IF(OR(L97&gt;2,L97&lt;-2),"Test subsequent RS",AVERAGE(I$7:I97)-_xlfn.CONFIDENCE.T(0.05,K97,$A97)))))),"")</f>
        <v/>
      </c>
    </row>
    <row r="98" spans="1:13" x14ac:dyDescent="0.2">
      <c r="A98" s="75">
        <v>92</v>
      </c>
      <c r="B98" s="44"/>
      <c r="C98" s="76"/>
      <c r="D98" s="45"/>
      <c r="E98" s="6" t="str">
        <f>IFERROR(IF(ISBLANK(D98),"",AVERAGE($D$7:D98)),"")</f>
        <v/>
      </c>
      <c r="F98" s="6" t="str">
        <f>IFERROR(IF(ISBLANK(D98),"",_xlfn.STDEV.S($D$7:D98)),"")</f>
        <v/>
      </c>
      <c r="G98" s="6" t="str">
        <f t="shared" si="2"/>
        <v/>
      </c>
      <c r="H98" s="10" t="str">
        <f>IFERROR(IF(ISBLANK(D98),"",IF($C98="IPS",_xlfn.CONFIDENCE.T(0.05,F98,$A98)+AVERAGE(D$7:D98),IF(AND(OR(G98&gt;2,G98&lt;-2),AND(H96="Test subsequent RS",H97="Test subsequent RS")),"New IPS Required",(IF(OR(G98&gt;2,G98&lt;-2),"Test subsequent RS",_xlfn.CONFIDENCE.T(0.05,F98,$A98)+AVERAGE(D$7:D98)))))),"")</f>
        <v/>
      </c>
      <c r="I98" s="45"/>
      <c r="J98" s="6" t="str">
        <f>IFERROR(IF(ISBLANK(I98),"",AVERAGE($I$7:I98)),"")</f>
        <v/>
      </c>
      <c r="K98" s="6" t="str">
        <f>IFERROR(IF(ISBLANK(I98),"",_xlfn.STDEV.S($I$7:I98)),"")</f>
        <v/>
      </c>
      <c r="L98" s="6" t="str">
        <f t="shared" si="3"/>
        <v/>
      </c>
      <c r="M98" s="10" t="str">
        <f>IFERROR(IF(ISBLANK(I98),"",IF($C98="IPS",AVERAGE(I$7:I98)-_xlfn.CONFIDENCE.T(0.05,K98,$A98),IF(AND(OR(L98&gt;2,L98&lt;-2),AND(M96="Test subsequent RS",M97="Test subsequent RS")),"New IPS Required",(IF(OR(L98&gt;2,L98&lt;-2),"Test subsequent RS",AVERAGE(I$7:I98)-_xlfn.CONFIDENCE.T(0.05,K98,$A98)))))),"")</f>
        <v/>
      </c>
    </row>
    <row r="99" spans="1:13" x14ac:dyDescent="0.2">
      <c r="A99" s="75">
        <v>93</v>
      </c>
      <c r="B99" s="44"/>
      <c r="C99" s="76"/>
      <c r="D99" s="45"/>
      <c r="E99" s="6" t="str">
        <f>IFERROR(IF(ISBLANK(D99),"",AVERAGE($D$7:D99)),"")</f>
        <v/>
      </c>
      <c r="F99" s="6" t="str">
        <f>IFERROR(IF(ISBLANK(D99),"",_xlfn.STDEV.S($D$7:D99)),"")</f>
        <v/>
      </c>
      <c r="G99" s="6" t="str">
        <f t="shared" si="2"/>
        <v/>
      </c>
      <c r="H99" s="10" t="str">
        <f>IFERROR(IF(ISBLANK(D99),"",IF($C99="IPS",_xlfn.CONFIDENCE.T(0.05,F99,$A99)+AVERAGE(D$7:D99),IF(AND(OR(G99&gt;2,G99&lt;-2),AND(H97="Test subsequent RS",H98="Test subsequent RS")),"New IPS Required",(IF(OR(G99&gt;2,G99&lt;-2),"Test subsequent RS",_xlfn.CONFIDENCE.T(0.05,F99,$A99)+AVERAGE(D$7:D99)))))),"")</f>
        <v/>
      </c>
      <c r="I99" s="45"/>
      <c r="J99" s="6" t="str">
        <f>IFERROR(IF(ISBLANK(I99),"",AVERAGE($I$7:I99)),"")</f>
        <v/>
      </c>
      <c r="K99" s="6" t="str">
        <f>IFERROR(IF(ISBLANK(I99),"",_xlfn.STDEV.S($I$7:I99)),"")</f>
        <v/>
      </c>
      <c r="L99" s="6" t="str">
        <f t="shared" si="3"/>
        <v/>
      </c>
      <c r="M99" s="10" t="str">
        <f>IFERROR(IF(ISBLANK(I99),"",IF($C99="IPS",AVERAGE(I$7:I99)-_xlfn.CONFIDENCE.T(0.05,K99,$A99),IF(AND(OR(L99&gt;2,L99&lt;-2),AND(M97="Test subsequent RS",M98="Test subsequent RS")),"New IPS Required",(IF(OR(L99&gt;2,L99&lt;-2),"Test subsequent RS",AVERAGE(I$7:I99)-_xlfn.CONFIDENCE.T(0.05,K99,$A99)))))),"")</f>
        <v/>
      </c>
    </row>
    <row r="100" spans="1:13" x14ac:dyDescent="0.2">
      <c r="A100" s="75">
        <v>94</v>
      </c>
      <c r="B100" s="44"/>
      <c r="C100" s="76"/>
      <c r="D100" s="45"/>
      <c r="E100" s="6" t="str">
        <f>IFERROR(IF(ISBLANK(D100),"",AVERAGE($D$7:D100)),"")</f>
        <v/>
      </c>
      <c r="F100" s="6" t="str">
        <f>IFERROR(IF(ISBLANK(D100),"",_xlfn.STDEV.S($D$7:D100)),"")</f>
        <v/>
      </c>
      <c r="G100" s="6" t="str">
        <f t="shared" si="2"/>
        <v/>
      </c>
      <c r="H100" s="10" t="str">
        <f>IFERROR(IF(ISBLANK(D100),"",IF($C100="IPS",_xlfn.CONFIDENCE.T(0.05,F100,$A100)+AVERAGE(D$7:D100),IF(AND(OR(G100&gt;2,G100&lt;-2),AND(H98="Test subsequent RS",H99="Test subsequent RS")),"New IPS Required",(IF(OR(G100&gt;2,G100&lt;-2),"Test subsequent RS",_xlfn.CONFIDENCE.T(0.05,F100,$A100)+AVERAGE(D$7:D100)))))),"")</f>
        <v/>
      </c>
      <c r="I100" s="45"/>
      <c r="J100" s="6" t="str">
        <f>IFERROR(IF(ISBLANK(I100),"",AVERAGE($I$7:I100)),"")</f>
        <v/>
      </c>
      <c r="K100" s="6" t="str">
        <f>IFERROR(IF(ISBLANK(I100),"",_xlfn.STDEV.S($I$7:I100)),"")</f>
        <v/>
      </c>
      <c r="L100" s="6" t="str">
        <f t="shared" si="3"/>
        <v/>
      </c>
      <c r="M100" s="10" t="str">
        <f>IFERROR(IF(ISBLANK(I100),"",IF($C100="IPS",AVERAGE(I$7:I100)-_xlfn.CONFIDENCE.T(0.05,K100,$A100),IF(AND(OR(L100&gt;2,L100&lt;-2),AND(M98="Test subsequent RS",M99="Test subsequent RS")),"New IPS Required",(IF(OR(L100&gt;2,L100&lt;-2),"Test subsequent RS",AVERAGE(I$7:I100)-_xlfn.CONFIDENCE.T(0.05,K100,$A100)))))),"")</f>
        <v/>
      </c>
    </row>
    <row r="101" spans="1:13" x14ac:dyDescent="0.2">
      <c r="A101" s="75">
        <v>95</v>
      </c>
      <c r="B101" s="44"/>
      <c r="C101" s="76"/>
      <c r="D101" s="45"/>
      <c r="E101" s="6" t="str">
        <f>IFERROR(IF(ISBLANK(D101),"",AVERAGE($D$7:D101)),"")</f>
        <v/>
      </c>
      <c r="F101" s="6" t="str">
        <f>IFERROR(IF(ISBLANK(D101),"",_xlfn.STDEV.S($D$7:D101)),"")</f>
        <v/>
      </c>
      <c r="G101" s="6" t="str">
        <f t="shared" si="2"/>
        <v/>
      </c>
      <c r="H101" s="10" t="str">
        <f>IFERROR(IF(ISBLANK(D101),"",IF($C101="IPS",_xlfn.CONFIDENCE.T(0.05,F101,$A101)+AVERAGE(D$7:D101),IF(AND(OR(G101&gt;2,G101&lt;-2),AND(H99="Test subsequent RS",H100="Test subsequent RS")),"New IPS Required",(IF(OR(G101&gt;2,G101&lt;-2),"Test subsequent RS",_xlfn.CONFIDENCE.T(0.05,F101,$A101)+AVERAGE(D$7:D101)))))),"")</f>
        <v/>
      </c>
      <c r="I101" s="45"/>
      <c r="J101" s="6" t="str">
        <f>IFERROR(IF(ISBLANK(I101),"",AVERAGE($I$7:I101)),"")</f>
        <v/>
      </c>
      <c r="K101" s="6" t="str">
        <f>IFERROR(IF(ISBLANK(I101),"",_xlfn.STDEV.S($I$7:I101)),"")</f>
        <v/>
      </c>
      <c r="L101" s="6" t="str">
        <f t="shared" si="3"/>
        <v/>
      </c>
      <c r="M101" s="10" t="str">
        <f>IFERROR(IF(ISBLANK(I101),"",IF($C101="IPS",AVERAGE(I$7:I101)-_xlfn.CONFIDENCE.T(0.05,K101,$A101),IF(AND(OR(L101&gt;2,L101&lt;-2),AND(M99="Test subsequent RS",M100="Test subsequent RS")),"New IPS Required",(IF(OR(L101&gt;2,L101&lt;-2),"Test subsequent RS",AVERAGE(I$7:I101)-_xlfn.CONFIDENCE.T(0.05,K101,$A101)))))),"")</f>
        <v/>
      </c>
    </row>
    <row r="102" spans="1:13" x14ac:dyDescent="0.2">
      <c r="A102" s="75">
        <v>96</v>
      </c>
      <c r="B102" s="44"/>
      <c r="C102" s="76"/>
      <c r="D102" s="45"/>
      <c r="E102" s="6" t="str">
        <f>IFERROR(IF(ISBLANK(D102),"",AVERAGE($D$7:D102)),"")</f>
        <v/>
      </c>
      <c r="F102" s="6" t="str">
        <f>IFERROR(IF(ISBLANK(D102),"",_xlfn.STDEV.S($D$7:D102)),"")</f>
        <v/>
      </c>
      <c r="G102" s="6" t="str">
        <f t="shared" si="2"/>
        <v/>
      </c>
      <c r="H102" s="10" t="str">
        <f>IFERROR(IF(ISBLANK(D102),"",IF($C102="IPS",_xlfn.CONFIDENCE.T(0.05,F102,$A102)+AVERAGE(D$7:D102),IF(AND(OR(G102&gt;2,G102&lt;-2),AND(H100="Test subsequent RS",H101="Test subsequent RS")),"New IPS Required",(IF(OR(G102&gt;2,G102&lt;-2),"Test subsequent RS",_xlfn.CONFIDENCE.T(0.05,F102,$A102)+AVERAGE(D$7:D102)))))),"")</f>
        <v/>
      </c>
      <c r="I102" s="45"/>
      <c r="J102" s="6" t="str">
        <f>IFERROR(IF(ISBLANK(I102),"",AVERAGE($I$7:I102)),"")</f>
        <v/>
      </c>
      <c r="K102" s="6" t="str">
        <f>IFERROR(IF(ISBLANK(I102),"",_xlfn.STDEV.S($I$7:I102)),"")</f>
        <v/>
      </c>
      <c r="L102" s="6" t="str">
        <f t="shared" si="3"/>
        <v/>
      </c>
      <c r="M102" s="10" t="str">
        <f>IFERROR(IF(ISBLANK(I102),"",IF($C102="IPS",AVERAGE(I$7:I102)-_xlfn.CONFIDENCE.T(0.05,K102,$A102),IF(AND(OR(L102&gt;2,L102&lt;-2),AND(M100="Test subsequent RS",M101="Test subsequent RS")),"New IPS Required",(IF(OR(L102&gt;2,L102&lt;-2),"Test subsequent RS",AVERAGE(I$7:I102)-_xlfn.CONFIDENCE.T(0.05,K102,$A102)))))),"")</f>
        <v/>
      </c>
    </row>
    <row r="103" spans="1:13" x14ac:dyDescent="0.2">
      <c r="A103" s="75">
        <v>97</v>
      </c>
      <c r="B103" s="44"/>
      <c r="C103" s="76"/>
      <c r="D103" s="45"/>
      <c r="E103" s="6" t="str">
        <f>IFERROR(IF(ISBLANK(D103),"",AVERAGE($D$7:D103)),"")</f>
        <v/>
      </c>
      <c r="F103" s="6" t="str">
        <f>IFERROR(IF(ISBLANK(D103),"",_xlfn.STDEV.S($D$7:D103)),"")</f>
        <v/>
      </c>
      <c r="G103" s="6" t="str">
        <f t="shared" si="2"/>
        <v/>
      </c>
      <c r="H103" s="10" t="str">
        <f>IFERROR(IF(ISBLANK(D103),"",IF($C103="IPS",_xlfn.CONFIDENCE.T(0.05,F103,$A103)+AVERAGE(D$7:D103),IF(AND(OR(G103&gt;2,G103&lt;-2),AND(H101="Test subsequent RS",H102="Test subsequent RS")),"New IPS Required",(IF(OR(G103&gt;2,G103&lt;-2),"Test subsequent RS",_xlfn.CONFIDENCE.T(0.05,F103,$A103)+AVERAGE(D$7:D103)))))),"")</f>
        <v/>
      </c>
      <c r="I103" s="45"/>
      <c r="J103" s="6" t="str">
        <f>IFERROR(IF(ISBLANK(I103),"",AVERAGE($I$7:I103)),"")</f>
        <v/>
      </c>
      <c r="K103" s="6" t="str">
        <f>IFERROR(IF(ISBLANK(I103),"",_xlfn.STDEV.S($I$7:I103)),"")</f>
        <v/>
      </c>
      <c r="L103" s="6" t="str">
        <f t="shared" si="3"/>
        <v/>
      </c>
      <c r="M103" s="10" t="str">
        <f>IFERROR(IF(ISBLANK(I103),"",IF($C103="IPS",AVERAGE(I$7:I103)-_xlfn.CONFIDENCE.T(0.05,K103,$A103),IF(AND(OR(L103&gt;2,L103&lt;-2),AND(M101="Test subsequent RS",M102="Test subsequent RS")),"New IPS Required",(IF(OR(L103&gt;2,L103&lt;-2),"Test subsequent RS",AVERAGE(I$7:I103)-_xlfn.CONFIDENCE.T(0.05,K103,$A103)))))),"")</f>
        <v/>
      </c>
    </row>
    <row r="104" spans="1:13" x14ac:dyDescent="0.2">
      <c r="A104" s="75">
        <v>98</v>
      </c>
      <c r="B104" s="44"/>
      <c r="C104" s="76"/>
      <c r="D104" s="45"/>
      <c r="E104" s="6" t="str">
        <f>IFERROR(IF(ISBLANK(D104),"",AVERAGE($D$7:D104)),"")</f>
        <v/>
      </c>
      <c r="F104" s="6" t="str">
        <f>IFERROR(IF(ISBLANK(D104),"",_xlfn.STDEV.S($D$7:D104)),"")</f>
        <v/>
      </c>
      <c r="G104" s="6" t="str">
        <f t="shared" si="2"/>
        <v/>
      </c>
      <c r="H104" s="10" t="str">
        <f>IFERROR(IF(ISBLANK(D104),"",IF($C104="IPS",_xlfn.CONFIDENCE.T(0.05,F104,$A104)+AVERAGE(D$7:D104),IF(AND(OR(G104&gt;2,G104&lt;-2),AND(H102="Test subsequent RS",H103="Test subsequent RS")),"New IPS Required",(IF(OR(G104&gt;2,G104&lt;-2),"Test subsequent RS",_xlfn.CONFIDENCE.T(0.05,F104,$A104)+AVERAGE(D$7:D104)))))),"")</f>
        <v/>
      </c>
      <c r="I104" s="45"/>
      <c r="J104" s="6" t="str">
        <f>IFERROR(IF(ISBLANK(I104),"",AVERAGE($I$7:I104)),"")</f>
        <v/>
      </c>
      <c r="K104" s="6" t="str">
        <f>IFERROR(IF(ISBLANK(I104),"",_xlfn.STDEV.S($I$7:I104)),"")</f>
        <v/>
      </c>
      <c r="L104" s="6" t="str">
        <f t="shared" si="3"/>
        <v/>
      </c>
      <c r="M104" s="10" t="str">
        <f>IFERROR(IF(ISBLANK(I104),"",IF($C104="IPS",AVERAGE(I$7:I104)-_xlfn.CONFIDENCE.T(0.05,K104,$A104),IF(AND(OR(L104&gt;2,L104&lt;-2),AND(M102="Test subsequent RS",M103="Test subsequent RS")),"New IPS Required",(IF(OR(L104&gt;2,L104&lt;-2),"Test subsequent RS",AVERAGE(I$7:I104)-_xlfn.CONFIDENCE.T(0.05,K104,$A104)))))),"")</f>
        <v/>
      </c>
    </row>
    <row r="105" spans="1:13" x14ac:dyDescent="0.2">
      <c r="A105" s="75">
        <v>99</v>
      </c>
      <c r="B105" s="44"/>
      <c r="C105" s="76"/>
      <c r="D105" s="45"/>
      <c r="E105" s="6" t="str">
        <f>IFERROR(IF(ISBLANK(D105),"",AVERAGE($D$7:D105)),"")</f>
        <v/>
      </c>
      <c r="F105" s="6" t="str">
        <f>IFERROR(IF(ISBLANK(D105),"",_xlfn.STDEV.S($D$7:D105)),"")</f>
        <v/>
      </c>
      <c r="G105" s="6" t="str">
        <f t="shared" si="2"/>
        <v/>
      </c>
      <c r="H105" s="10" t="str">
        <f>IFERROR(IF(ISBLANK(D105),"",IF($C105="IPS",_xlfn.CONFIDENCE.T(0.05,F105,$A105)+AVERAGE(D$7:D105),IF(AND(OR(G105&gt;2,G105&lt;-2),AND(H103="Test subsequent RS",H104="Test subsequent RS")),"New IPS Required",(IF(OR(G105&gt;2,G105&lt;-2),"Test subsequent RS",_xlfn.CONFIDENCE.T(0.05,F105,$A105)+AVERAGE(D$7:D105)))))),"")</f>
        <v/>
      </c>
      <c r="I105" s="45"/>
      <c r="J105" s="6" t="str">
        <f>IFERROR(IF(ISBLANK(I105),"",AVERAGE($I$7:I105)),"")</f>
        <v/>
      </c>
      <c r="K105" s="6" t="str">
        <f>IFERROR(IF(ISBLANK(I105),"",_xlfn.STDEV.S($I$7:I105)),"")</f>
        <v/>
      </c>
      <c r="L105" s="6" t="str">
        <f t="shared" si="3"/>
        <v/>
      </c>
      <c r="M105" s="10" t="str">
        <f>IFERROR(IF(ISBLANK(I105),"",IF($C105="IPS",AVERAGE(I$7:I105)-_xlfn.CONFIDENCE.T(0.05,K105,$A105),IF(AND(OR(L105&gt;2,L105&lt;-2),AND(M103="Test subsequent RS",M104="Test subsequent RS")),"New IPS Required",(IF(OR(L105&gt;2,L105&lt;-2),"Test subsequent RS",AVERAGE(I$7:I105)-_xlfn.CONFIDENCE.T(0.05,K105,$A105)))))),"")</f>
        <v/>
      </c>
    </row>
    <row r="106" spans="1:13" ht="13.5" thickBot="1" x14ac:dyDescent="0.25">
      <c r="A106" s="77">
        <v>100</v>
      </c>
      <c r="B106" s="78"/>
      <c r="C106" s="79"/>
      <c r="D106" s="46"/>
      <c r="E106" s="13" t="str">
        <f>IFERROR(IF(ISBLANK(D106),"",AVERAGE($D$7:D106)),"")</f>
        <v/>
      </c>
      <c r="F106" s="13" t="str">
        <f>IFERROR(IF(ISBLANK(D106),"",_xlfn.STDEV.S($D$7:D106)),"")</f>
        <v/>
      </c>
      <c r="G106" s="13" t="str">
        <f t="shared" si="2"/>
        <v/>
      </c>
      <c r="H106" s="14" t="str">
        <f>IFERROR(IF(ISBLANK(D106),"",IF($C106="IPS",_xlfn.CONFIDENCE.T(0.05,F106,$A106)+AVERAGE(D$7:D106),IF(AND(OR(G106&gt;2,G106&lt;-2),AND(H104="Test subsequent RS",H105="Test subsequent RS")),"New IPS Required",(IF(OR(G106&gt;2,G106&lt;-2),"Test subsequent RS",_xlfn.CONFIDENCE.T(0.05,F106,$A106)+AVERAGE(D$7:D106)))))),"")</f>
        <v/>
      </c>
      <c r="I106" s="46"/>
      <c r="J106" s="13" t="str">
        <f>IFERROR(IF(ISBLANK(I106),"",AVERAGE($I$7:I106)),"")</f>
        <v/>
      </c>
      <c r="K106" s="13" t="str">
        <f>IFERROR(IF(ISBLANK(I106),"",_xlfn.STDEV.S($I$7:I106)),"")</f>
        <v/>
      </c>
      <c r="L106" s="13" t="str">
        <f t="shared" si="3"/>
        <v/>
      </c>
      <c r="M106" s="14" t="str">
        <f>IFERROR(IF(ISBLANK(I106),"",IF($C106="IPS",AVERAGE(I$7:I106)-_xlfn.CONFIDENCE.T(0.05,K106,$A106),IF(AND(OR(L106&gt;2,L106&lt;-2),AND(M104="Test subsequent RS",M105="Test subsequent RS")),"New IPS Required",(IF(OR(L106&gt;2,L106&lt;-2),"Test subsequent RS",AVERAGE(I$7:I106)-_xlfn.CONFIDENCE.T(0.05,K106,$A106)))))),"")</f>
        <v/>
      </c>
    </row>
  </sheetData>
  <sheetProtection algorithmName="SHA-512" hashValue="YUq565SppC6AweqtjMYqgi7P3XwatAPVyfNAXZPKRHtCSFf6+Ynr4it0RYB7SP8SMeH3/t1VH+guNyk5CtG+LQ==" saltValue="VFemMUrCi3wmT5MMzNZVGw==" spinCount="100000" sheet="1" objects="1" scenarios="1"/>
  <mergeCells count="2">
    <mergeCell ref="D5:H5"/>
    <mergeCell ref="I5:M5"/>
  </mergeCells>
  <conditionalFormatting sqref="G16:H106">
    <cfRule type="cellIs" dxfId="19" priority="2" stopIfTrue="1" operator="equal">
      <formula>""</formula>
    </cfRule>
    <cfRule type="cellIs" dxfId="18" priority="18" stopIfTrue="1" operator="equal">
      <formula>"n/a"</formula>
    </cfRule>
    <cfRule type="cellIs" dxfId="17" priority="19" operator="lessThan">
      <formula>-2</formula>
    </cfRule>
    <cfRule type="cellIs" dxfId="16" priority="20" operator="greaterThan">
      <formula>2</formula>
    </cfRule>
  </conditionalFormatting>
  <conditionalFormatting sqref="L16:M106">
    <cfRule type="cellIs" dxfId="15" priority="1" stopIfTrue="1" operator="equal">
      <formula>""</formula>
    </cfRule>
    <cfRule type="cellIs" dxfId="14" priority="8" stopIfTrue="1" operator="equal">
      <formula>"n/a"</formula>
    </cfRule>
    <cfRule type="cellIs" dxfId="13" priority="9" operator="lessThan">
      <formula>-2</formula>
    </cfRule>
    <cfRule type="cellIs" dxfId="12" priority="10" operator="greaterThan">
      <formula>2</formula>
    </cfRule>
  </conditionalFormatting>
  <dataValidations count="1">
    <dataValidation type="list" allowBlank="1" showInputMessage="1" showErrorMessage="1" sqref="C7:C106" xr:uid="{7374FC78-5A77-49A5-91C9-C8513B4A4079}">
      <formula1>"IPS,RS"</formula1>
    </dataValidation>
  </dataValidation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8D87-293B-4144-92B8-052EB5B412DF}">
  <sheetPr>
    <tabColor theme="8"/>
  </sheetPr>
  <dimension ref="A1:AC104"/>
  <sheetViews>
    <sheetView zoomScale="90" zoomScaleNormal="90" workbookViewId="0">
      <selection activeCell="M14" sqref="M14"/>
    </sheetView>
  </sheetViews>
  <sheetFormatPr defaultRowHeight="15" x14ac:dyDescent="0.25"/>
  <cols>
    <col min="1" max="1" width="9.42578125" style="20" bestFit="1" customWidth="1"/>
    <col min="2" max="2" width="10.140625" style="20" customWidth="1"/>
    <col min="3" max="3" width="9.42578125" style="20" customWidth="1"/>
    <col min="4" max="4" width="9.140625" style="20"/>
    <col min="5" max="5" width="9.28515625" style="20" customWidth="1"/>
    <col min="6" max="6" width="9.7109375" style="20" customWidth="1"/>
    <col min="7" max="7" width="16.28515625" style="20" customWidth="1"/>
    <col min="8" max="8" width="23.5703125" style="20" customWidth="1"/>
    <col min="9" max="10" width="9.140625" style="20"/>
    <col min="11" max="11" width="9.7109375" style="20" customWidth="1"/>
    <col min="12" max="12" width="17.140625" style="20" customWidth="1"/>
    <col min="13" max="13" width="23.5703125" style="20" customWidth="1"/>
    <col min="14" max="16" width="9.140625" style="20"/>
    <col min="17" max="17" width="24.42578125" style="20" customWidth="1"/>
    <col min="18" max="23" width="16.7109375" style="20" customWidth="1"/>
    <col min="24" max="16384" width="9.140625" style="20"/>
  </cols>
  <sheetData>
    <row r="1" spans="1:29" ht="66" customHeight="1" x14ac:dyDescent="0.25">
      <c r="A1" s="71" t="s">
        <v>24</v>
      </c>
      <c r="B1" s="71"/>
      <c r="C1" s="71"/>
      <c r="D1" s="71"/>
      <c r="E1" s="71"/>
      <c r="F1" s="71"/>
      <c r="G1" s="71"/>
      <c r="H1" s="71"/>
      <c r="I1" s="71"/>
      <c r="J1" s="71"/>
      <c r="K1" s="71"/>
      <c r="L1" s="71"/>
      <c r="M1" s="71"/>
    </row>
    <row r="2" spans="1:29" ht="15.75" thickBot="1" x14ac:dyDescent="0.3">
      <c r="O2" s="23"/>
    </row>
    <row r="3" spans="1:29" ht="15.75" thickBot="1" x14ac:dyDescent="0.3">
      <c r="A3" s="40"/>
      <c r="B3" s="40"/>
      <c r="C3" s="40"/>
      <c r="D3" s="68" t="s">
        <v>22</v>
      </c>
      <c r="E3" s="69"/>
      <c r="F3" s="69"/>
      <c r="G3" s="69"/>
      <c r="H3" s="70"/>
      <c r="I3" s="68" t="s">
        <v>23</v>
      </c>
      <c r="J3" s="69"/>
      <c r="K3" s="69"/>
      <c r="L3" s="69"/>
      <c r="M3" s="70"/>
      <c r="N3" s="40"/>
    </row>
    <row r="4" spans="1:29" ht="51" x14ac:dyDescent="0.25">
      <c r="A4" s="72" t="s">
        <v>3</v>
      </c>
      <c r="B4" s="73" t="s">
        <v>4</v>
      </c>
      <c r="C4" s="74" t="s">
        <v>5</v>
      </c>
      <c r="D4" s="2" t="s">
        <v>6</v>
      </c>
      <c r="E4" s="1" t="s">
        <v>7</v>
      </c>
      <c r="F4" s="1" t="s">
        <v>8</v>
      </c>
      <c r="G4" s="1" t="s">
        <v>9</v>
      </c>
      <c r="H4" s="3" t="s">
        <v>10</v>
      </c>
      <c r="I4" s="2" t="s">
        <v>6</v>
      </c>
      <c r="J4" s="1" t="s">
        <v>7</v>
      </c>
      <c r="K4" s="1" t="s">
        <v>8</v>
      </c>
      <c r="L4" s="1" t="s">
        <v>9</v>
      </c>
      <c r="M4" s="3" t="s">
        <v>11</v>
      </c>
      <c r="N4" s="41"/>
      <c r="O4" s="43"/>
      <c r="P4" s="43"/>
      <c r="Q4" s="43"/>
      <c r="R4" s="43"/>
      <c r="S4" s="43"/>
      <c r="T4" s="43"/>
      <c r="U4" s="43"/>
      <c r="V4" s="43"/>
      <c r="W4" s="43"/>
      <c r="X4" s="43"/>
      <c r="Y4" s="43"/>
      <c r="Z4" s="43"/>
      <c r="AA4" s="43"/>
      <c r="AB4" s="43"/>
      <c r="AC4" s="43"/>
    </row>
    <row r="5" spans="1:29" x14ac:dyDescent="0.25">
      <c r="A5" s="75">
        <v>1</v>
      </c>
      <c r="B5" s="4">
        <v>45292</v>
      </c>
      <c r="C5" s="83" t="s">
        <v>12</v>
      </c>
      <c r="D5" s="5">
        <v>0.28999999999999998</v>
      </c>
      <c r="E5" s="6">
        <f>AVERAGE($D$5:D5)</f>
        <v>0.28999999999999998</v>
      </c>
      <c r="F5" s="6" t="s">
        <v>13</v>
      </c>
      <c r="G5" s="7"/>
      <c r="H5" s="8"/>
      <c r="I5" s="5">
        <v>0.67</v>
      </c>
      <c r="J5" s="6">
        <f>AVERAGE($I$5:I5)</f>
        <v>0.67</v>
      </c>
      <c r="K5" s="6" t="s">
        <v>13</v>
      </c>
      <c r="L5" s="7"/>
      <c r="M5" s="9"/>
      <c r="N5" s="40"/>
    </row>
    <row r="6" spans="1:29" x14ac:dyDescent="0.25">
      <c r="A6" s="75">
        <v>2</v>
      </c>
      <c r="B6" s="4">
        <v>45295</v>
      </c>
      <c r="C6" s="83" t="s">
        <v>12</v>
      </c>
      <c r="D6" s="5">
        <v>0.23</v>
      </c>
      <c r="E6" s="6">
        <f>AVERAGE($D$5:D6)</f>
        <v>0.26</v>
      </c>
      <c r="F6" s="6" t="s">
        <v>13</v>
      </c>
      <c r="G6" s="7"/>
      <c r="H6" s="8"/>
      <c r="I6" s="5">
        <v>0.74</v>
      </c>
      <c r="J6" s="6">
        <f>AVERAGE($I$5:I6)</f>
        <v>0.70500000000000007</v>
      </c>
      <c r="K6" s="6" t="s">
        <v>13</v>
      </c>
      <c r="L6" s="7"/>
      <c r="M6" s="9"/>
      <c r="N6" s="40"/>
    </row>
    <row r="7" spans="1:29" x14ac:dyDescent="0.25">
      <c r="A7" s="75">
        <v>3</v>
      </c>
      <c r="B7" s="4">
        <v>45298</v>
      </c>
      <c r="C7" s="83" t="s">
        <v>12</v>
      </c>
      <c r="D7" s="5">
        <v>0.22</v>
      </c>
      <c r="E7" s="6">
        <f>AVERAGE($D$5:D7)</f>
        <v>0.24666666666666667</v>
      </c>
      <c r="F7" s="6" t="s">
        <v>13</v>
      </c>
      <c r="G7" s="7"/>
      <c r="H7" s="8"/>
      <c r="I7" s="5">
        <v>0.64</v>
      </c>
      <c r="J7" s="6">
        <f>AVERAGE($I$5:I7)</f>
        <v>0.68333333333333346</v>
      </c>
      <c r="K7" s="6" t="s">
        <v>13</v>
      </c>
      <c r="L7" s="7"/>
      <c r="M7" s="9"/>
      <c r="N7" s="40"/>
    </row>
    <row r="8" spans="1:29" x14ac:dyDescent="0.25">
      <c r="A8" s="75">
        <v>4</v>
      </c>
      <c r="B8" s="4">
        <v>45301</v>
      </c>
      <c r="C8" s="83" t="s">
        <v>12</v>
      </c>
      <c r="D8" s="5">
        <v>0.23</v>
      </c>
      <c r="E8" s="6">
        <f>AVERAGE($D$5:D8)</f>
        <v>0.24249999999999999</v>
      </c>
      <c r="F8" s="6" t="s">
        <v>13</v>
      </c>
      <c r="G8" s="7"/>
      <c r="H8" s="8"/>
      <c r="I8" s="5">
        <v>0.76</v>
      </c>
      <c r="J8" s="6">
        <f>AVERAGE($I$5:I8)</f>
        <v>0.70250000000000012</v>
      </c>
      <c r="K8" s="6" t="s">
        <v>13</v>
      </c>
      <c r="L8" s="7"/>
      <c r="M8" s="9"/>
      <c r="N8" s="40"/>
    </row>
    <row r="9" spans="1:29" x14ac:dyDescent="0.25">
      <c r="A9" s="75">
        <v>5</v>
      </c>
      <c r="B9" s="4">
        <v>45304</v>
      </c>
      <c r="C9" s="83" t="s">
        <v>12</v>
      </c>
      <c r="D9" s="5">
        <v>0.2</v>
      </c>
      <c r="E9" s="6">
        <f>AVERAGE($D$5:D9)</f>
        <v>0.23399999999999999</v>
      </c>
      <c r="F9" s="6" t="s">
        <v>13</v>
      </c>
      <c r="G9" s="7"/>
      <c r="H9" s="8"/>
      <c r="I9" s="5">
        <v>0.74</v>
      </c>
      <c r="J9" s="6">
        <f>AVERAGE($I$5:I9)</f>
        <v>0.71000000000000019</v>
      </c>
      <c r="K9" s="6" t="s">
        <v>13</v>
      </c>
      <c r="L9" s="7"/>
      <c r="M9" s="9"/>
      <c r="N9" s="40"/>
    </row>
    <row r="10" spans="1:29" x14ac:dyDescent="0.25">
      <c r="A10" s="75">
        <v>6</v>
      </c>
      <c r="B10" s="4">
        <v>45307</v>
      </c>
      <c r="C10" s="83" t="s">
        <v>12</v>
      </c>
      <c r="D10" s="5">
        <v>0.22</v>
      </c>
      <c r="E10" s="6">
        <f>AVERAGE($D$5:D10)</f>
        <v>0.23166666666666666</v>
      </c>
      <c r="F10" s="6" t="s">
        <v>13</v>
      </c>
      <c r="G10" s="7"/>
      <c r="H10" s="8"/>
      <c r="I10" s="5">
        <v>0.78</v>
      </c>
      <c r="J10" s="6">
        <f>AVERAGE($I$5:I10)</f>
        <v>0.72166666666666679</v>
      </c>
      <c r="K10" s="6" t="s">
        <v>13</v>
      </c>
      <c r="L10" s="7"/>
      <c r="M10" s="9"/>
      <c r="N10" s="40"/>
    </row>
    <row r="11" spans="1:29" x14ac:dyDescent="0.25">
      <c r="A11" s="75">
        <v>7</v>
      </c>
      <c r="B11" s="4">
        <v>45310</v>
      </c>
      <c r="C11" s="83" t="s">
        <v>12</v>
      </c>
      <c r="D11" s="5">
        <v>0.24</v>
      </c>
      <c r="E11" s="6">
        <f>AVERAGE($D$5:D11)</f>
        <v>0.23285714285714285</v>
      </c>
      <c r="F11" s="6" t="s">
        <v>13</v>
      </c>
      <c r="G11" s="7"/>
      <c r="H11" s="8"/>
      <c r="I11" s="5">
        <v>0.6</v>
      </c>
      <c r="J11" s="6">
        <f>AVERAGE($I$5:I11)</f>
        <v>0.7042857142857144</v>
      </c>
      <c r="K11" s="6" t="s">
        <v>13</v>
      </c>
      <c r="L11" s="7"/>
      <c r="M11" s="9"/>
      <c r="N11" s="40"/>
    </row>
    <row r="12" spans="1:29" x14ac:dyDescent="0.25">
      <c r="A12" s="75">
        <v>8</v>
      </c>
      <c r="B12" s="4">
        <v>45313</v>
      </c>
      <c r="C12" s="83" t="s">
        <v>12</v>
      </c>
      <c r="D12" s="5">
        <v>0.21</v>
      </c>
      <c r="E12" s="6">
        <f>AVERAGE($D$5:D12)</f>
        <v>0.22999999999999998</v>
      </c>
      <c r="F12" s="6" t="s">
        <v>13</v>
      </c>
      <c r="G12" s="7"/>
      <c r="H12" s="8"/>
      <c r="I12" s="5">
        <v>0.66</v>
      </c>
      <c r="J12" s="6">
        <f>AVERAGE($I$5:I12)</f>
        <v>0.69875000000000009</v>
      </c>
      <c r="K12" s="6" t="s">
        <v>13</v>
      </c>
      <c r="L12" s="7"/>
      <c r="M12" s="9"/>
      <c r="N12" s="40"/>
    </row>
    <row r="13" spans="1:29" x14ac:dyDescent="0.25">
      <c r="A13" s="75">
        <v>9</v>
      </c>
      <c r="B13" s="4">
        <v>45316</v>
      </c>
      <c r="C13" s="83" t="s">
        <v>12</v>
      </c>
      <c r="D13" s="5">
        <v>0.25</v>
      </c>
      <c r="E13" s="6">
        <f>AVERAGE($D$5:D13)</f>
        <v>0.23222222222222222</v>
      </c>
      <c r="F13" s="6">
        <f>_xlfn.STDEV.S($D$5:D13)</f>
        <v>2.6352313834736581E-2</v>
      </c>
      <c r="G13" s="7"/>
      <c r="H13" s="8"/>
      <c r="I13" s="5">
        <v>0.76</v>
      </c>
      <c r="J13" s="6">
        <f>AVERAGE($I$5:I13)</f>
        <v>0.7055555555555556</v>
      </c>
      <c r="K13" s="6">
        <f>_xlfn.STDEV.S($I$5:I13)</f>
        <v>6.385748020222673E-2</v>
      </c>
      <c r="L13" s="7"/>
      <c r="M13" s="9"/>
      <c r="N13" s="40"/>
    </row>
    <row r="14" spans="1:29" x14ac:dyDescent="0.25">
      <c r="A14" s="75">
        <v>10</v>
      </c>
      <c r="B14" s="4">
        <v>45319</v>
      </c>
      <c r="C14" s="83" t="s">
        <v>12</v>
      </c>
      <c r="D14" s="5">
        <v>0.23</v>
      </c>
      <c r="E14" s="6">
        <f>AVERAGE($D$5:D14)</f>
        <v>0.23199999999999998</v>
      </c>
      <c r="F14" s="6">
        <f>_xlfn.STDEV.S($D$5:D14)</f>
        <v>2.4855135843076352E-2</v>
      </c>
      <c r="G14" s="6" t="str">
        <f>IF($C14="IPS","n/a",(D14-E13)/F13)</f>
        <v>n/a</v>
      </c>
      <c r="H14" s="12">
        <f>IF($C14="IPS",_xlfn.CONFIDENCE.T(0.05,F14,$A14)+AVERAGE(D$5:D14),IF(OR(G14&gt;2,G14&lt;-2),"Test subsequent RS",_xlfn.CONFIDENCE.T(0.05,F14,$A14)+AVERAGE(D$5:D14)))</f>
        <v>0.24978029307418365</v>
      </c>
      <c r="I14" s="5">
        <v>0.8</v>
      </c>
      <c r="J14" s="6">
        <f>AVERAGE($I$5:I14)</f>
        <v>0.71500000000000008</v>
      </c>
      <c r="K14" s="6">
        <f>_xlfn.STDEV.S($I$5:I14)</f>
        <v>6.7206150512186508E-2</v>
      </c>
      <c r="L14" s="6" t="str">
        <f>IF($C14="IPS","n/a",(I14-J13)/K13)</f>
        <v>n/a</v>
      </c>
      <c r="M14" s="12">
        <v>0.66692361610740358</v>
      </c>
      <c r="N14" s="40"/>
    </row>
    <row r="15" spans="1:29" x14ac:dyDescent="0.25">
      <c r="A15" s="75">
        <v>11</v>
      </c>
      <c r="B15" s="4">
        <v>45348</v>
      </c>
      <c r="C15" s="83" t="s">
        <v>14</v>
      </c>
      <c r="D15" s="5">
        <v>0.28999999999999998</v>
      </c>
      <c r="E15" s="6">
        <f>AVERAGE($D$5:D15)</f>
        <v>0.23727272727272727</v>
      </c>
      <c r="F15" s="6">
        <f>_xlfn.STDEV.S($D$5:D15)</f>
        <v>2.9356739972588489E-2</v>
      </c>
      <c r="G15" s="6">
        <f>IF($C15="IPS","n/a",IF(H14="Test subsequent RS",(D15-E13)/F13,(D15-E14)/F14))</f>
        <v>2.3335217464183153</v>
      </c>
      <c r="H15" s="10" t="str">
        <f>IF($C15="IPS",_xlfn.CONFIDENCE.T(0.05,F15,$A15)+AVERAGE(D$5:D15),IF(OR(G15&gt;2,G15&lt;-2),"Test subsequent RS",_xlfn.CONFIDENCE.T(0.05,F15,$A15)+AVERAGE(D$5:D15)))</f>
        <v>Test subsequent RS</v>
      </c>
      <c r="I15" s="5">
        <v>0.62</v>
      </c>
      <c r="J15" s="6">
        <f>AVERAGE($I$5:I15)</f>
        <v>0.70636363636363642</v>
      </c>
      <c r="K15" s="6">
        <f>_xlfn.STDEV.S($I$5:I15)</f>
        <v>6.9896026678592724E-2</v>
      </c>
      <c r="L15" s="6">
        <f>IF($C15="IPS","n/a",IF(M14="Test subsequent RS",(I15-J13)/K13,(I15-J14)/K14))</f>
        <v>-1.4135610993338135</v>
      </c>
      <c r="M15" s="10">
        <v>0.65940684670961192</v>
      </c>
      <c r="N15" s="40"/>
    </row>
    <row r="16" spans="1:29" x14ac:dyDescent="0.25">
      <c r="A16" s="75">
        <v>12</v>
      </c>
      <c r="B16" s="4">
        <v>45349</v>
      </c>
      <c r="C16" s="83" t="s">
        <v>14</v>
      </c>
      <c r="D16" s="5">
        <v>0.28999999999999998</v>
      </c>
      <c r="E16" s="6">
        <f>AVERAGE($D$5:D16)</f>
        <v>0.24166666666666667</v>
      </c>
      <c r="F16" s="6">
        <f>_xlfn.STDEV.S($D$5:D16)</f>
        <v>3.1861442452461315E-2</v>
      </c>
      <c r="G16" s="6">
        <f t="shared" ref="G16:G17" si="0">IF($C16="IPS","n/a",IF(AND(H14="Test subsequent RS",H15="Test subsequent RS"),(D15-E13)/F13,IF(H15="Test subsequent RS",(D16-E14)/F14,(D16-E15)/F15)))</f>
        <v>2.3335217464183153</v>
      </c>
      <c r="H16" s="10" t="str">
        <f>IF($C16="IPS",_xlfn.CONFIDENCE.T(0.05,F16,$A16)+AVERAGE(D$5:D16),IF(AND(OR(G16&gt;2,G16&lt;-2),AND(H14="Test subsequent RS",H15="Test subsequent RS")),"New IPS Required",(IF(OR(G16&gt;2,G16&lt;-2),"Test subsequent RS",_xlfn.CONFIDENCE.T(0.05,F16,$A16)+AVERAGE(D$5:D16)))))</f>
        <v>Test subsequent RS</v>
      </c>
      <c r="I16" s="5">
        <v>0.66</v>
      </c>
      <c r="J16" s="6">
        <f>AVERAGE($I$5:I16)</f>
        <v>0.70250000000000001</v>
      </c>
      <c r="K16" s="6">
        <f>_xlfn.STDEV.S($I$5:I16)</f>
        <v>6.7973925482162245E-2</v>
      </c>
      <c r="L16" s="6">
        <f t="shared" ref="L16:L17" si="1">IF($C16="IPS","n/a",IF(AND(M14="Test subsequent RS",M15="Test subsequent RS"),(I16-J13)/K13,IF(M15="Test subsequent RS",(I16-J14)/K14,(I16-J15)/K15)))</f>
        <v>-0.66332291786532016</v>
      </c>
      <c r="M16" s="10">
        <v>0.65931142821976241</v>
      </c>
      <c r="N16" s="40"/>
    </row>
    <row r="17" spans="1:14" x14ac:dyDescent="0.25">
      <c r="A17" s="75">
        <v>13</v>
      </c>
      <c r="B17" s="4">
        <v>45350</v>
      </c>
      <c r="C17" s="83" t="s">
        <v>14</v>
      </c>
      <c r="D17" s="5">
        <v>0.2</v>
      </c>
      <c r="E17" s="6">
        <f>AVERAGE($D$5:D17)</f>
        <v>0.23846153846153847</v>
      </c>
      <c r="F17" s="6">
        <f>_xlfn.STDEV.S($D$5:D17)</f>
        <v>3.2620584974867396E-2</v>
      </c>
      <c r="G17" s="6">
        <f t="shared" si="0"/>
        <v>2.3335217464183153</v>
      </c>
      <c r="H17" s="10" t="str">
        <f>IF($C17="IPS",_xlfn.CONFIDENCE.T(0.05,F17,$A17)+AVERAGE(D$5:D17),IF(AND(OR(G17&gt;2,G17&lt;-2),AND(H15="Test subsequent RS",H16="Test subsequent RS")),"New IPS Required",(IF(OR(G17&gt;2,G17&lt;-2),"Test subsequent RS",_xlfn.CONFIDENCE.T(0.05,F17,$A17)+AVERAGE(D$5:D17)))))</f>
        <v>New IPS Required</v>
      </c>
      <c r="I17" s="5">
        <v>0.67</v>
      </c>
      <c r="J17" s="6">
        <f>AVERAGE($I$5:I17)</f>
        <v>0.7</v>
      </c>
      <c r="K17" s="6">
        <f>_xlfn.STDEV.S($I$5:I17)</f>
        <v>6.5701344481423424E-2</v>
      </c>
      <c r="L17" s="6">
        <f t="shared" si="1"/>
        <v>-0.47812451273729428</v>
      </c>
      <c r="M17" s="10">
        <v>0.66029707488653311</v>
      </c>
      <c r="N17" s="40"/>
    </row>
    <row r="18" spans="1:14" x14ac:dyDescent="0.25">
      <c r="A18" s="75">
        <v>14</v>
      </c>
      <c r="B18" s="4"/>
      <c r="C18" s="83"/>
      <c r="D18" s="5"/>
      <c r="E18" s="6"/>
      <c r="F18" s="6"/>
      <c r="G18" s="6"/>
      <c r="H18" s="10"/>
      <c r="I18" s="5"/>
      <c r="J18" s="6"/>
      <c r="K18" s="6"/>
      <c r="L18" s="6"/>
      <c r="M18" s="10"/>
      <c r="N18" s="40"/>
    </row>
    <row r="19" spans="1:14" x14ac:dyDescent="0.25">
      <c r="A19" s="75">
        <v>15</v>
      </c>
      <c r="B19" s="4"/>
      <c r="C19" s="83"/>
      <c r="D19" s="5"/>
      <c r="E19" s="6"/>
      <c r="F19" s="6"/>
      <c r="G19" s="6"/>
      <c r="H19" s="10"/>
      <c r="I19" s="5"/>
      <c r="J19" s="6"/>
      <c r="K19" s="6"/>
      <c r="L19" s="6"/>
      <c r="M19" s="10"/>
      <c r="N19" s="40"/>
    </row>
    <row r="20" spans="1:14" x14ac:dyDescent="0.25">
      <c r="A20" s="75">
        <v>16</v>
      </c>
      <c r="B20" s="4"/>
      <c r="C20" s="83"/>
      <c r="D20" s="5"/>
      <c r="E20" s="6"/>
      <c r="F20" s="6"/>
      <c r="G20" s="6"/>
      <c r="H20" s="10"/>
      <c r="I20" s="5"/>
      <c r="J20" s="6"/>
      <c r="K20" s="6"/>
      <c r="L20" s="6"/>
      <c r="M20" s="10"/>
      <c r="N20" s="40"/>
    </row>
    <row r="21" spans="1:14" x14ac:dyDescent="0.25">
      <c r="A21" s="75">
        <v>17</v>
      </c>
      <c r="B21" s="4"/>
      <c r="C21" s="83"/>
      <c r="D21" s="5"/>
      <c r="E21" s="6"/>
      <c r="F21" s="6"/>
      <c r="G21" s="6"/>
      <c r="H21" s="10"/>
      <c r="I21" s="5"/>
      <c r="J21" s="6"/>
      <c r="K21" s="6"/>
      <c r="L21" s="6"/>
      <c r="M21" s="10"/>
      <c r="N21" s="40"/>
    </row>
    <row r="22" spans="1:14" x14ac:dyDescent="0.25">
      <c r="A22" s="75">
        <v>18</v>
      </c>
      <c r="B22" s="4"/>
      <c r="C22" s="83"/>
      <c r="D22" s="5"/>
      <c r="E22" s="6"/>
      <c r="F22" s="6"/>
      <c r="G22" s="6"/>
      <c r="H22" s="10"/>
      <c r="I22" s="5"/>
      <c r="J22" s="6"/>
      <c r="K22" s="6"/>
      <c r="L22" s="6"/>
      <c r="M22" s="10"/>
      <c r="N22" s="40"/>
    </row>
    <row r="23" spans="1:14" x14ac:dyDescent="0.25">
      <c r="A23" s="75">
        <v>19</v>
      </c>
      <c r="B23" s="4"/>
      <c r="C23" s="83"/>
      <c r="D23" s="5"/>
      <c r="E23" s="6"/>
      <c r="F23" s="6"/>
      <c r="G23" s="6"/>
      <c r="H23" s="10"/>
      <c r="I23" s="5"/>
      <c r="J23" s="6"/>
      <c r="K23" s="6"/>
      <c r="L23" s="6"/>
      <c r="M23" s="10"/>
      <c r="N23" s="40"/>
    </row>
    <row r="24" spans="1:14" x14ac:dyDescent="0.25">
      <c r="A24" s="75">
        <v>20</v>
      </c>
      <c r="B24" s="4"/>
      <c r="C24" s="83"/>
      <c r="D24" s="5"/>
      <c r="E24" s="6"/>
      <c r="F24" s="6"/>
      <c r="G24" s="6"/>
      <c r="H24" s="10"/>
      <c r="I24" s="5"/>
      <c r="J24" s="6"/>
      <c r="K24" s="6"/>
      <c r="L24" s="6"/>
      <c r="M24" s="10"/>
      <c r="N24" s="40"/>
    </row>
    <row r="25" spans="1:14" x14ac:dyDescent="0.25">
      <c r="A25" s="75">
        <v>21</v>
      </c>
      <c r="B25" s="4"/>
      <c r="C25" s="83"/>
      <c r="D25" s="5"/>
      <c r="E25" s="6"/>
      <c r="F25" s="6"/>
      <c r="G25" s="6"/>
      <c r="H25" s="10"/>
      <c r="I25" s="5"/>
      <c r="J25" s="6"/>
      <c r="K25" s="6"/>
      <c r="L25" s="6"/>
      <c r="M25" s="10"/>
      <c r="N25" s="40"/>
    </row>
    <row r="26" spans="1:14" x14ac:dyDescent="0.25">
      <c r="A26" s="75">
        <v>22</v>
      </c>
      <c r="B26" s="4"/>
      <c r="C26" s="83"/>
      <c r="D26" s="5"/>
      <c r="E26" s="6"/>
      <c r="F26" s="6"/>
      <c r="G26" s="6"/>
      <c r="H26" s="10"/>
      <c r="I26" s="5"/>
      <c r="J26" s="6"/>
      <c r="K26" s="6"/>
      <c r="L26" s="6"/>
      <c r="M26" s="10"/>
      <c r="N26" s="40"/>
    </row>
    <row r="27" spans="1:14" x14ac:dyDescent="0.25">
      <c r="A27" s="75">
        <v>23</v>
      </c>
      <c r="B27" s="4"/>
      <c r="C27" s="83"/>
      <c r="D27" s="5"/>
      <c r="E27" s="6"/>
      <c r="F27" s="6"/>
      <c r="G27" s="6"/>
      <c r="H27" s="10"/>
      <c r="I27" s="5"/>
      <c r="J27" s="6"/>
      <c r="K27" s="6"/>
      <c r="L27" s="6"/>
      <c r="M27" s="10"/>
      <c r="N27" s="40"/>
    </row>
    <row r="28" spans="1:14" x14ac:dyDescent="0.25">
      <c r="A28" s="75">
        <v>24</v>
      </c>
      <c r="B28" s="4"/>
      <c r="C28" s="83"/>
      <c r="D28" s="5"/>
      <c r="E28" s="6"/>
      <c r="F28" s="6"/>
      <c r="G28" s="6"/>
      <c r="H28" s="10"/>
      <c r="I28" s="5"/>
      <c r="J28" s="6"/>
      <c r="K28" s="6"/>
      <c r="L28" s="6"/>
      <c r="M28" s="10"/>
      <c r="N28" s="40"/>
    </row>
    <row r="29" spans="1:14" x14ac:dyDescent="0.25">
      <c r="A29" s="75">
        <v>25</v>
      </c>
      <c r="B29" s="4"/>
      <c r="C29" s="83"/>
      <c r="D29" s="5"/>
      <c r="E29" s="6"/>
      <c r="F29" s="6"/>
      <c r="G29" s="6"/>
      <c r="H29" s="10"/>
      <c r="I29" s="5"/>
      <c r="J29" s="6"/>
      <c r="K29" s="6"/>
      <c r="L29" s="6"/>
      <c r="M29" s="10"/>
      <c r="N29" s="40"/>
    </row>
    <row r="30" spans="1:14" x14ac:dyDescent="0.25">
      <c r="A30" s="75">
        <v>26</v>
      </c>
      <c r="B30" s="4"/>
      <c r="C30" s="83"/>
      <c r="D30" s="5"/>
      <c r="E30" s="6"/>
      <c r="F30" s="6"/>
      <c r="G30" s="6"/>
      <c r="H30" s="10"/>
      <c r="I30" s="5"/>
      <c r="J30" s="6"/>
      <c r="K30" s="6"/>
      <c r="L30" s="6"/>
      <c r="M30" s="10"/>
      <c r="N30" s="40"/>
    </row>
    <row r="31" spans="1:14" x14ac:dyDescent="0.25">
      <c r="A31" s="75">
        <v>27</v>
      </c>
      <c r="B31" s="4"/>
      <c r="C31" s="83"/>
      <c r="D31" s="5"/>
      <c r="E31" s="6"/>
      <c r="F31" s="6"/>
      <c r="G31" s="6"/>
      <c r="H31" s="10"/>
      <c r="I31" s="5"/>
      <c r="J31" s="6"/>
      <c r="K31" s="6"/>
      <c r="L31" s="6"/>
      <c r="M31" s="10"/>
      <c r="N31" s="40"/>
    </row>
    <row r="32" spans="1:14" x14ac:dyDescent="0.25">
      <c r="A32" s="75">
        <v>28</v>
      </c>
      <c r="B32" s="4"/>
      <c r="C32" s="83"/>
      <c r="D32" s="5"/>
      <c r="E32" s="6"/>
      <c r="F32" s="6"/>
      <c r="G32" s="6"/>
      <c r="H32" s="10"/>
      <c r="I32" s="5"/>
      <c r="J32" s="6"/>
      <c r="K32" s="6"/>
      <c r="L32" s="6"/>
      <c r="M32" s="10"/>
      <c r="N32" s="40"/>
    </row>
    <row r="33" spans="1:14" x14ac:dyDescent="0.25">
      <c r="A33" s="75">
        <v>29</v>
      </c>
      <c r="B33" s="4"/>
      <c r="C33" s="83"/>
      <c r="D33" s="5"/>
      <c r="E33" s="6"/>
      <c r="F33" s="6"/>
      <c r="G33" s="6"/>
      <c r="H33" s="10"/>
      <c r="I33" s="5"/>
      <c r="J33" s="6"/>
      <c r="K33" s="6"/>
      <c r="L33" s="6"/>
      <c r="M33" s="10"/>
      <c r="N33" s="40"/>
    </row>
    <row r="34" spans="1:14" x14ac:dyDescent="0.25">
      <c r="A34" s="75">
        <v>30</v>
      </c>
      <c r="B34" s="4"/>
      <c r="C34" s="83"/>
      <c r="D34" s="5"/>
      <c r="E34" s="6"/>
      <c r="F34" s="6"/>
      <c r="G34" s="6"/>
      <c r="H34" s="10"/>
      <c r="I34" s="5"/>
      <c r="J34" s="6"/>
      <c r="K34" s="6"/>
      <c r="L34" s="6"/>
      <c r="M34" s="10"/>
      <c r="N34" s="40"/>
    </row>
    <row r="35" spans="1:14" ht="15" customHeight="1" x14ac:dyDescent="0.25">
      <c r="A35" s="75">
        <v>31</v>
      </c>
      <c r="B35" s="4"/>
      <c r="C35" s="83"/>
      <c r="D35" s="5"/>
      <c r="E35" s="6"/>
      <c r="F35" s="6"/>
      <c r="G35" s="6"/>
      <c r="H35" s="10"/>
      <c r="I35" s="5"/>
      <c r="J35" s="6"/>
      <c r="K35" s="6"/>
      <c r="L35" s="6"/>
      <c r="M35" s="10"/>
      <c r="N35" s="40"/>
    </row>
    <row r="36" spans="1:14" x14ac:dyDescent="0.25">
      <c r="A36" s="75">
        <v>32</v>
      </c>
      <c r="B36" s="4"/>
      <c r="C36" s="83"/>
      <c r="D36" s="5"/>
      <c r="E36" s="6"/>
      <c r="F36" s="6"/>
      <c r="G36" s="6"/>
      <c r="H36" s="10"/>
      <c r="I36" s="5"/>
      <c r="J36" s="6"/>
      <c r="K36" s="6"/>
      <c r="L36" s="6"/>
      <c r="M36" s="10"/>
      <c r="N36" s="40"/>
    </row>
    <row r="37" spans="1:14" x14ac:dyDescent="0.25">
      <c r="A37" s="75">
        <v>33</v>
      </c>
      <c r="B37" s="4"/>
      <c r="C37" s="83"/>
      <c r="D37" s="5"/>
      <c r="E37" s="6"/>
      <c r="F37" s="6"/>
      <c r="G37" s="6"/>
      <c r="H37" s="10"/>
      <c r="I37" s="5"/>
      <c r="J37" s="6"/>
      <c r="K37" s="6"/>
      <c r="L37" s="6"/>
      <c r="M37" s="10"/>
      <c r="N37" s="40"/>
    </row>
    <row r="38" spans="1:14" x14ac:dyDescent="0.25">
      <c r="A38" s="75">
        <v>34</v>
      </c>
      <c r="B38" s="4"/>
      <c r="C38" s="83"/>
      <c r="D38" s="5"/>
      <c r="E38" s="6"/>
      <c r="F38" s="6"/>
      <c r="G38" s="6"/>
      <c r="H38" s="10"/>
      <c r="I38" s="5"/>
      <c r="J38" s="6"/>
      <c r="K38" s="6"/>
      <c r="L38" s="6"/>
      <c r="M38" s="10"/>
      <c r="N38" s="40"/>
    </row>
    <row r="39" spans="1:14" x14ac:dyDescent="0.25">
      <c r="A39" s="75">
        <v>35</v>
      </c>
      <c r="B39" s="4"/>
      <c r="C39" s="83"/>
      <c r="D39" s="5"/>
      <c r="E39" s="6"/>
      <c r="F39" s="6"/>
      <c r="G39" s="6"/>
      <c r="H39" s="10"/>
      <c r="I39" s="5"/>
      <c r="J39" s="6"/>
      <c r="K39" s="6"/>
      <c r="L39" s="6"/>
      <c r="M39" s="10"/>
      <c r="N39" s="40"/>
    </row>
    <row r="40" spans="1:14" x14ac:dyDescent="0.25">
      <c r="A40" s="75">
        <v>36</v>
      </c>
      <c r="B40" s="4"/>
      <c r="C40" s="83"/>
      <c r="D40" s="5"/>
      <c r="E40" s="6"/>
      <c r="F40" s="6"/>
      <c r="G40" s="6"/>
      <c r="H40" s="10"/>
      <c r="I40" s="5"/>
      <c r="J40" s="6"/>
      <c r="K40" s="6"/>
      <c r="L40" s="6"/>
      <c r="M40" s="10"/>
      <c r="N40" s="40"/>
    </row>
    <row r="41" spans="1:14" x14ac:dyDescent="0.25">
      <c r="A41" s="75">
        <v>37</v>
      </c>
      <c r="B41" s="4"/>
      <c r="C41" s="83"/>
      <c r="D41" s="5"/>
      <c r="E41" s="6"/>
      <c r="F41" s="6"/>
      <c r="G41" s="6"/>
      <c r="H41" s="10"/>
      <c r="I41" s="5"/>
      <c r="J41" s="6"/>
      <c r="K41" s="6"/>
      <c r="L41" s="6"/>
      <c r="M41" s="10"/>
      <c r="N41" s="40"/>
    </row>
    <row r="42" spans="1:14" x14ac:dyDescent="0.25">
      <c r="A42" s="75">
        <v>38</v>
      </c>
      <c r="B42" s="4"/>
      <c r="C42" s="83"/>
      <c r="D42" s="5"/>
      <c r="E42" s="6"/>
      <c r="F42" s="6"/>
      <c r="G42" s="6"/>
      <c r="H42" s="10"/>
      <c r="I42" s="5"/>
      <c r="J42" s="6"/>
      <c r="K42" s="6"/>
      <c r="L42" s="6"/>
      <c r="M42" s="10"/>
      <c r="N42" s="40"/>
    </row>
    <row r="43" spans="1:14" x14ac:dyDescent="0.25">
      <c r="A43" s="75">
        <v>39</v>
      </c>
      <c r="B43" s="4"/>
      <c r="C43" s="83"/>
      <c r="D43" s="5"/>
      <c r="E43" s="6"/>
      <c r="F43" s="6"/>
      <c r="G43" s="6"/>
      <c r="H43" s="10"/>
      <c r="I43" s="5"/>
      <c r="J43" s="6"/>
      <c r="K43" s="6"/>
      <c r="L43" s="6"/>
      <c r="M43" s="10"/>
      <c r="N43" s="40"/>
    </row>
    <row r="44" spans="1:14" x14ac:dyDescent="0.25">
      <c r="A44" s="75">
        <v>40</v>
      </c>
      <c r="B44" s="4"/>
      <c r="C44" s="83"/>
      <c r="D44" s="5"/>
      <c r="E44" s="6"/>
      <c r="F44" s="6"/>
      <c r="G44" s="6"/>
      <c r="H44" s="10"/>
      <c r="I44" s="5"/>
      <c r="J44" s="6"/>
      <c r="K44" s="6"/>
      <c r="L44" s="6"/>
      <c r="M44" s="10"/>
      <c r="N44" s="40"/>
    </row>
    <row r="45" spans="1:14" x14ac:dyDescent="0.25">
      <c r="A45" s="75">
        <v>41</v>
      </c>
      <c r="B45" s="4"/>
      <c r="C45" s="83"/>
      <c r="D45" s="5"/>
      <c r="E45" s="6"/>
      <c r="F45" s="6"/>
      <c r="G45" s="6"/>
      <c r="H45" s="10"/>
      <c r="I45" s="5"/>
      <c r="J45" s="6"/>
      <c r="K45" s="6"/>
      <c r="L45" s="6"/>
      <c r="M45" s="10"/>
      <c r="N45" s="40"/>
    </row>
    <row r="46" spans="1:14" x14ac:dyDescent="0.25">
      <c r="A46" s="75">
        <v>42</v>
      </c>
      <c r="B46" s="4"/>
      <c r="C46" s="83"/>
      <c r="D46" s="5"/>
      <c r="E46" s="6"/>
      <c r="F46" s="6"/>
      <c r="G46" s="6"/>
      <c r="H46" s="10"/>
      <c r="I46" s="5"/>
      <c r="J46" s="6"/>
      <c r="K46" s="6"/>
      <c r="L46" s="6"/>
      <c r="M46" s="10"/>
      <c r="N46" s="40"/>
    </row>
    <row r="47" spans="1:14" x14ac:dyDescent="0.25">
      <c r="A47" s="75">
        <v>43</v>
      </c>
      <c r="B47" s="4"/>
      <c r="C47" s="83"/>
      <c r="D47" s="5"/>
      <c r="E47" s="6"/>
      <c r="F47" s="6"/>
      <c r="G47" s="6"/>
      <c r="H47" s="10"/>
      <c r="I47" s="5"/>
      <c r="J47" s="6"/>
      <c r="K47" s="6"/>
      <c r="L47" s="6"/>
      <c r="M47" s="10"/>
      <c r="N47" s="40"/>
    </row>
    <row r="48" spans="1:14" x14ac:dyDescent="0.25">
      <c r="A48" s="75">
        <v>44</v>
      </c>
      <c r="B48" s="4"/>
      <c r="C48" s="83"/>
      <c r="D48" s="5"/>
      <c r="E48" s="6"/>
      <c r="F48" s="6"/>
      <c r="G48" s="6"/>
      <c r="H48" s="10"/>
      <c r="I48" s="5"/>
      <c r="J48" s="6"/>
      <c r="K48" s="6"/>
      <c r="L48" s="6"/>
      <c r="M48" s="10"/>
      <c r="N48" s="40"/>
    </row>
    <row r="49" spans="1:14" x14ac:dyDescent="0.25">
      <c r="A49" s="75">
        <v>45</v>
      </c>
      <c r="B49" s="4"/>
      <c r="C49" s="83"/>
      <c r="D49" s="5"/>
      <c r="E49" s="6"/>
      <c r="F49" s="6"/>
      <c r="G49" s="6"/>
      <c r="H49" s="10"/>
      <c r="I49" s="5"/>
      <c r="J49" s="6"/>
      <c r="K49" s="6"/>
      <c r="L49" s="6"/>
      <c r="M49" s="10"/>
      <c r="N49" s="40"/>
    </row>
    <row r="50" spans="1:14" x14ac:dyDescent="0.25">
      <c r="A50" s="75">
        <v>46</v>
      </c>
      <c r="B50" s="4"/>
      <c r="C50" s="83"/>
      <c r="D50" s="5"/>
      <c r="E50" s="6"/>
      <c r="F50" s="6"/>
      <c r="G50" s="6"/>
      <c r="H50" s="10"/>
      <c r="I50" s="5"/>
      <c r="J50" s="6"/>
      <c r="K50" s="6"/>
      <c r="L50" s="6"/>
      <c r="M50" s="10"/>
      <c r="N50" s="40"/>
    </row>
    <row r="51" spans="1:14" x14ac:dyDescent="0.25">
      <c r="A51" s="75">
        <v>47</v>
      </c>
      <c r="B51" s="4"/>
      <c r="C51" s="83"/>
      <c r="D51" s="5"/>
      <c r="E51" s="6"/>
      <c r="F51" s="6"/>
      <c r="G51" s="6"/>
      <c r="H51" s="10"/>
      <c r="I51" s="5"/>
      <c r="J51" s="6"/>
      <c r="K51" s="6"/>
      <c r="L51" s="6"/>
      <c r="M51" s="10"/>
      <c r="N51" s="40"/>
    </row>
    <row r="52" spans="1:14" x14ac:dyDescent="0.25">
      <c r="A52" s="75">
        <v>48</v>
      </c>
      <c r="B52" s="4"/>
      <c r="C52" s="83"/>
      <c r="D52" s="5"/>
      <c r="E52" s="6"/>
      <c r="F52" s="6"/>
      <c r="G52" s="6"/>
      <c r="H52" s="10"/>
      <c r="I52" s="5"/>
      <c r="J52" s="6"/>
      <c r="K52" s="6"/>
      <c r="L52" s="6"/>
      <c r="M52" s="10"/>
      <c r="N52" s="40"/>
    </row>
    <row r="53" spans="1:14" x14ac:dyDescent="0.25">
      <c r="A53" s="75">
        <v>49</v>
      </c>
      <c r="B53" s="4"/>
      <c r="C53" s="83"/>
      <c r="D53" s="5"/>
      <c r="E53" s="6"/>
      <c r="F53" s="6"/>
      <c r="G53" s="6"/>
      <c r="H53" s="10"/>
      <c r="I53" s="5"/>
      <c r="J53" s="6"/>
      <c r="K53" s="6"/>
      <c r="L53" s="6"/>
      <c r="M53" s="10"/>
      <c r="N53" s="40"/>
    </row>
    <row r="54" spans="1:14" x14ac:dyDescent="0.25">
      <c r="A54" s="75">
        <v>50</v>
      </c>
      <c r="B54" s="4"/>
      <c r="C54" s="83"/>
      <c r="D54" s="5"/>
      <c r="E54" s="6"/>
      <c r="F54" s="6"/>
      <c r="G54" s="6"/>
      <c r="H54" s="10"/>
      <c r="I54" s="5"/>
      <c r="J54" s="6"/>
      <c r="K54" s="6"/>
      <c r="L54" s="6"/>
      <c r="M54" s="10"/>
      <c r="N54" s="40"/>
    </row>
    <row r="55" spans="1:14" x14ac:dyDescent="0.25">
      <c r="A55" s="75">
        <v>51</v>
      </c>
      <c r="B55" s="4"/>
      <c r="C55" s="83"/>
      <c r="D55" s="5"/>
      <c r="E55" s="6"/>
      <c r="F55" s="6"/>
      <c r="G55" s="6"/>
      <c r="H55" s="10"/>
      <c r="I55" s="5"/>
      <c r="J55" s="6"/>
      <c r="K55" s="6"/>
      <c r="L55" s="6"/>
      <c r="M55" s="10"/>
      <c r="N55" s="40"/>
    </row>
    <row r="56" spans="1:14" x14ac:dyDescent="0.25">
      <c r="A56" s="75">
        <v>52</v>
      </c>
      <c r="B56" s="4"/>
      <c r="C56" s="83"/>
      <c r="D56" s="5"/>
      <c r="E56" s="6"/>
      <c r="F56" s="6"/>
      <c r="G56" s="6"/>
      <c r="H56" s="10"/>
      <c r="I56" s="5"/>
      <c r="J56" s="6"/>
      <c r="K56" s="6"/>
      <c r="L56" s="6"/>
      <c r="M56" s="10"/>
      <c r="N56" s="40"/>
    </row>
    <row r="57" spans="1:14" x14ac:dyDescent="0.25">
      <c r="A57" s="75">
        <v>53</v>
      </c>
      <c r="B57" s="4"/>
      <c r="C57" s="83"/>
      <c r="D57" s="5"/>
      <c r="E57" s="6"/>
      <c r="F57" s="6"/>
      <c r="G57" s="6"/>
      <c r="H57" s="10"/>
      <c r="I57" s="5"/>
      <c r="J57" s="6"/>
      <c r="K57" s="6"/>
      <c r="L57" s="6"/>
      <c r="M57" s="10"/>
      <c r="N57" s="40"/>
    </row>
    <row r="58" spans="1:14" x14ac:dyDescent="0.25">
      <c r="A58" s="75">
        <v>54</v>
      </c>
      <c r="B58" s="4"/>
      <c r="C58" s="83"/>
      <c r="D58" s="5"/>
      <c r="E58" s="6"/>
      <c r="F58" s="6"/>
      <c r="G58" s="6"/>
      <c r="H58" s="10"/>
      <c r="I58" s="5"/>
      <c r="J58" s="6"/>
      <c r="K58" s="6"/>
      <c r="L58" s="6"/>
      <c r="M58" s="10"/>
      <c r="N58" s="40"/>
    </row>
    <row r="59" spans="1:14" x14ac:dyDescent="0.25">
      <c r="A59" s="75">
        <v>55</v>
      </c>
      <c r="B59" s="4"/>
      <c r="C59" s="83"/>
      <c r="D59" s="5"/>
      <c r="E59" s="6"/>
      <c r="F59" s="6"/>
      <c r="G59" s="6"/>
      <c r="H59" s="10"/>
      <c r="I59" s="5"/>
      <c r="J59" s="6"/>
      <c r="K59" s="6"/>
      <c r="L59" s="6"/>
      <c r="M59" s="10"/>
      <c r="N59" s="40"/>
    </row>
    <row r="60" spans="1:14" x14ac:dyDescent="0.25">
      <c r="A60" s="75">
        <v>56</v>
      </c>
      <c r="B60" s="4"/>
      <c r="C60" s="83"/>
      <c r="D60" s="5"/>
      <c r="E60" s="6"/>
      <c r="F60" s="6"/>
      <c r="G60" s="6"/>
      <c r="H60" s="10"/>
      <c r="I60" s="5"/>
      <c r="J60" s="6"/>
      <c r="K60" s="6"/>
      <c r="L60" s="6"/>
      <c r="M60" s="10"/>
      <c r="N60" s="40"/>
    </row>
    <row r="61" spans="1:14" x14ac:dyDescent="0.25">
      <c r="A61" s="75">
        <v>57</v>
      </c>
      <c r="B61" s="4"/>
      <c r="C61" s="83"/>
      <c r="D61" s="5"/>
      <c r="E61" s="6"/>
      <c r="F61" s="6"/>
      <c r="G61" s="6"/>
      <c r="H61" s="10"/>
      <c r="I61" s="5"/>
      <c r="J61" s="6"/>
      <c r="K61" s="6"/>
      <c r="L61" s="6"/>
      <c r="M61" s="10"/>
      <c r="N61" s="40"/>
    </row>
    <row r="62" spans="1:14" x14ac:dyDescent="0.25">
      <c r="A62" s="75">
        <v>58</v>
      </c>
      <c r="B62" s="4"/>
      <c r="C62" s="83"/>
      <c r="D62" s="5"/>
      <c r="E62" s="6"/>
      <c r="F62" s="6"/>
      <c r="G62" s="6"/>
      <c r="H62" s="10"/>
      <c r="I62" s="5"/>
      <c r="J62" s="6"/>
      <c r="K62" s="6"/>
      <c r="L62" s="6"/>
      <c r="M62" s="10"/>
      <c r="N62" s="40"/>
    </row>
    <row r="63" spans="1:14" x14ac:dyDescent="0.25">
      <c r="A63" s="75">
        <v>59</v>
      </c>
      <c r="B63" s="4"/>
      <c r="C63" s="83"/>
      <c r="D63" s="5"/>
      <c r="E63" s="6"/>
      <c r="F63" s="6"/>
      <c r="G63" s="6"/>
      <c r="H63" s="10"/>
      <c r="I63" s="5"/>
      <c r="J63" s="6"/>
      <c r="K63" s="6"/>
      <c r="L63" s="6"/>
      <c r="M63" s="10"/>
      <c r="N63" s="40"/>
    </row>
    <row r="64" spans="1:14" x14ac:dyDescent="0.25">
      <c r="A64" s="75">
        <v>60</v>
      </c>
      <c r="B64" s="4"/>
      <c r="C64" s="83"/>
      <c r="D64" s="5"/>
      <c r="E64" s="6"/>
      <c r="F64" s="6"/>
      <c r="G64" s="6"/>
      <c r="H64" s="10"/>
      <c r="I64" s="5"/>
      <c r="J64" s="6"/>
      <c r="K64" s="6"/>
      <c r="L64" s="6"/>
      <c r="M64" s="10"/>
      <c r="N64" s="40"/>
    </row>
    <row r="65" spans="1:14" x14ac:dyDescent="0.25">
      <c r="A65" s="75">
        <v>61</v>
      </c>
      <c r="B65" s="4"/>
      <c r="C65" s="83"/>
      <c r="D65" s="5"/>
      <c r="E65" s="6"/>
      <c r="F65" s="6"/>
      <c r="G65" s="6"/>
      <c r="H65" s="10"/>
      <c r="I65" s="5"/>
      <c r="J65" s="6"/>
      <c r="K65" s="6"/>
      <c r="L65" s="6"/>
      <c r="M65" s="10"/>
      <c r="N65" s="40"/>
    </row>
    <row r="66" spans="1:14" x14ac:dyDescent="0.25">
      <c r="A66" s="75">
        <v>62</v>
      </c>
      <c r="B66" s="4"/>
      <c r="C66" s="83"/>
      <c r="D66" s="5"/>
      <c r="E66" s="6"/>
      <c r="F66" s="6"/>
      <c r="G66" s="6"/>
      <c r="H66" s="10"/>
      <c r="I66" s="5"/>
      <c r="J66" s="6"/>
      <c r="K66" s="6"/>
      <c r="L66" s="6"/>
      <c r="M66" s="10"/>
      <c r="N66" s="40"/>
    </row>
    <row r="67" spans="1:14" x14ac:dyDescent="0.25">
      <c r="A67" s="75">
        <v>63</v>
      </c>
      <c r="B67" s="4"/>
      <c r="C67" s="83"/>
      <c r="D67" s="5"/>
      <c r="E67" s="6"/>
      <c r="F67" s="6"/>
      <c r="G67" s="6"/>
      <c r="H67" s="10"/>
      <c r="I67" s="5"/>
      <c r="J67" s="6"/>
      <c r="K67" s="6"/>
      <c r="L67" s="6"/>
      <c r="M67" s="10"/>
      <c r="N67" s="40"/>
    </row>
    <row r="68" spans="1:14" x14ac:dyDescent="0.25">
      <c r="A68" s="75">
        <v>64</v>
      </c>
      <c r="B68" s="4"/>
      <c r="C68" s="83"/>
      <c r="D68" s="5"/>
      <c r="E68" s="6"/>
      <c r="F68" s="6"/>
      <c r="G68" s="6"/>
      <c r="H68" s="10"/>
      <c r="I68" s="5"/>
      <c r="J68" s="6"/>
      <c r="K68" s="6"/>
      <c r="L68" s="6"/>
      <c r="M68" s="10"/>
      <c r="N68" s="40"/>
    </row>
    <row r="69" spans="1:14" x14ac:dyDescent="0.25">
      <c r="A69" s="75">
        <v>65</v>
      </c>
      <c r="B69" s="4"/>
      <c r="C69" s="83"/>
      <c r="D69" s="5"/>
      <c r="E69" s="6"/>
      <c r="F69" s="6"/>
      <c r="G69" s="6"/>
      <c r="H69" s="10"/>
      <c r="I69" s="5"/>
      <c r="J69" s="6"/>
      <c r="K69" s="6"/>
      <c r="L69" s="6"/>
      <c r="M69" s="10"/>
      <c r="N69" s="40"/>
    </row>
    <row r="70" spans="1:14" x14ac:dyDescent="0.25">
      <c r="A70" s="75">
        <v>66</v>
      </c>
      <c r="B70" s="4"/>
      <c r="C70" s="83"/>
      <c r="D70" s="5"/>
      <c r="E70" s="6"/>
      <c r="F70" s="6"/>
      <c r="G70" s="6"/>
      <c r="H70" s="10"/>
      <c r="I70" s="5"/>
      <c r="J70" s="6"/>
      <c r="K70" s="6"/>
      <c r="L70" s="6"/>
      <c r="M70" s="10"/>
      <c r="N70" s="40"/>
    </row>
    <row r="71" spans="1:14" x14ac:dyDescent="0.25">
      <c r="A71" s="75">
        <v>67</v>
      </c>
      <c r="B71" s="4"/>
      <c r="C71" s="83"/>
      <c r="D71" s="5"/>
      <c r="E71" s="6"/>
      <c r="F71" s="6"/>
      <c r="G71" s="6"/>
      <c r="H71" s="10"/>
      <c r="I71" s="5"/>
      <c r="J71" s="6"/>
      <c r="K71" s="6"/>
      <c r="L71" s="6"/>
      <c r="M71" s="10"/>
      <c r="N71" s="40"/>
    </row>
    <row r="72" spans="1:14" x14ac:dyDescent="0.25">
      <c r="A72" s="75">
        <v>68</v>
      </c>
      <c r="B72" s="4"/>
      <c r="C72" s="83"/>
      <c r="D72" s="5"/>
      <c r="E72" s="6"/>
      <c r="F72" s="6"/>
      <c r="G72" s="6"/>
      <c r="H72" s="10"/>
      <c r="I72" s="5"/>
      <c r="J72" s="6"/>
      <c r="K72" s="6"/>
      <c r="L72" s="6"/>
      <c r="M72" s="10"/>
      <c r="N72" s="40"/>
    </row>
    <row r="73" spans="1:14" x14ac:dyDescent="0.25">
      <c r="A73" s="75">
        <v>69</v>
      </c>
      <c r="B73" s="4"/>
      <c r="C73" s="83"/>
      <c r="D73" s="5"/>
      <c r="E73" s="6"/>
      <c r="F73" s="6"/>
      <c r="G73" s="6"/>
      <c r="H73" s="10"/>
      <c r="I73" s="5"/>
      <c r="J73" s="6"/>
      <c r="K73" s="6"/>
      <c r="L73" s="6"/>
      <c r="M73" s="10"/>
      <c r="N73" s="40"/>
    </row>
    <row r="74" spans="1:14" x14ac:dyDescent="0.25">
      <c r="A74" s="75">
        <v>70</v>
      </c>
      <c r="B74" s="4"/>
      <c r="C74" s="83"/>
      <c r="D74" s="5"/>
      <c r="E74" s="6"/>
      <c r="F74" s="6"/>
      <c r="G74" s="6"/>
      <c r="H74" s="10"/>
      <c r="I74" s="5"/>
      <c r="J74" s="6"/>
      <c r="K74" s="6"/>
      <c r="L74" s="6"/>
      <c r="M74" s="10"/>
      <c r="N74" s="40"/>
    </row>
    <row r="75" spans="1:14" x14ac:dyDescent="0.25">
      <c r="A75" s="75">
        <v>71</v>
      </c>
      <c r="B75" s="4"/>
      <c r="C75" s="83"/>
      <c r="D75" s="5"/>
      <c r="E75" s="6"/>
      <c r="F75" s="6"/>
      <c r="G75" s="6"/>
      <c r="H75" s="10"/>
      <c r="I75" s="5"/>
      <c r="J75" s="6"/>
      <c r="K75" s="6"/>
      <c r="L75" s="6"/>
      <c r="M75" s="10"/>
      <c r="N75" s="40"/>
    </row>
    <row r="76" spans="1:14" x14ac:dyDescent="0.25">
      <c r="A76" s="75">
        <v>72</v>
      </c>
      <c r="B76" s="4"/>
      <c r="C76" s="83"/>
      <c r="D76" s="5"/>
      <c r="E76" s="6"/>
      <c r="F76" s="6"/>
      <c r="G76" s="6"/>
      <c r="H76" s="10"/>
      <c r="I76" s="5"/>
      <c r="J76" s="6"/>
      <c r="K76" s="6"/>
      <c r="L76" s="6"/>
      <c r="M76" s="10"/>
      <c r="N76" s="40"/>
    </row>
    <row r="77" spans="1:14" x14ac:dyDescent="0.25">
      <c r="A77" s="75">
        <v>73</v>
      </c>
      <c r="B77" s="4"/>
      <c r="C77" s="83"/>
      <c r="D77" s="5"/>
      <c r="E77" s="6"/>
      <c r="F77" s="6"/>
      <c r="G77" s="6"/>
      <c r="H77" s="10"/>
      <c r="I77" s="5"/>
      <c r="J77" s="6"/>
      <c r="K77" s="6"/>
      <c r="L77" s="6"/>
      <c r="M77" s="10"/>
      <c r="N77" s="40"/>
    </row>
    <row r="78" spans="1:14" x14ac:dyDescent="0.25">
      <c r="A78" s="75">
        <v>74</v>
      </c>
      <c r="B78" s="4"/>
      <c r="C78" s="83"/>
      <c r="D78" s="5"/>
      <c r="E78" s="6"/>
      <c r="F78" s="6"/>
      <c r="G78" s="6"/>
      <c r="H78" s="10"/>
      <c r="I78" s="5"/>
      <c r="J78" s="6"/>
      <c r="K78" s="6"/>
      <c r="L78" s="6"/>
      <c r="M78" s="10"/>
      <c r="N78" s="40"/>
    </row>
    <row r="79" spans="1:14" x14ac:dyDescent="0.25">
      <c r="A79" s="75">
        <v>75</v>
      </c>
      <c r="B79" s="4"/>
      <c r="C79" s="83"/>
      <c r="D79" s="5"/>
      <c r="E79" s="6"/>
      <c r="F79" s="6"/>
      <c r="G79" s="6"/>
      <c r="H79" s="10"/>
      <c r="I79" s="5"/>
      <c r="J79" s="6"/>
      <c r="K79" s="6"/>
      <c r="L79" s="6"/>
      <c r="M79" s="10"/>
      <c r="N79" s="40"/>
    </row>
    <row r="80" spans="1:14" x14ac:dyDescent="0.25">
      <c r="A80" s="75">
        <v>76</v>
      </c>
      <c r="B80" s="4"/>
      <c r="C80" s="83"/>
      <c r="D80" s="5"/>
      <c r="E80" s="6"/>
      <c r="F80" s="6"/>
      <c r="G80" s="6"/>
      <c r="H80" s="10"/>
      <c r="I80" s="5"/>
      <c r="J80" s="6"/>
      <c r="K80" s="6"/>
      <c r="L80" s="6"/>
      <c r="M80" s="10"/>
      <c r="N80" s="40"/>
    </row>
    <row r="81" spans="1:14" x14ac:dyDescent="0.25">
      <c r="A81" s="75">
        <v>77</v>
      </c>
      <c r="B81" s="4"/>
      <c r="C81" s="83"/>
      <c r="D81" s="5"/>
      <c r="E81" s="6"/>
      <c r="F81" s="6"/>
      <c r="G81" s="6"/>
      <c r="H81" s="10"/>
      <c r="I81" s="5"/>
      <c r="J81" s="6"/>
      <c r="K81" s="6"/>
      <c r="L81" s="6"/>
      <c r="M81" s="10"/>
      <c r="N81" s="40"/>
    </row>
    <row r="82" spans="1:14" x14ac:dyDescent="0.25">
      <c r="A82" s="75">
        <v>78</v>
      </c>
      <c r="B82" s="4"/>
      <c r="C82" s="83"/>
      <c r="D82" s="5"/>
      <c r="E82" s="6"/>
      <c r="F82" s="6"/>
      <c r="G82" s="6"/>
      <c r="H82" s="10"/>
      <c r="I82" s="5"/>
      <c r="J82" s="6"/>
      <c r="K82" s="6"/>
      <c r="L82" s="6"/>
      <c r="M82" s="10"/>
      <c r="N82" s="40"/>
    </row>
    <row r="83" spans="1:14" x14ac:dyDescent="0.25">
      <c r="A83" s="75">
        <v>79</v>
      </c>
      <c r="B83" s="4"/>
      <c r="C83" s="83"/>
      <c r="D83" s="5"/>
      <c r="E83" s="6"/>
      <c r="F83" s="6"/>
      <c r="G83" s="6"/>
      <c r="H83" s="10"/>
      <c r="I83" s="5"/>
      <c r="J83" s="6"/>
      <c r="K83" s="6"/>
      <c r="L83" s="6"/>
      <c r="M83" s="10"/>
      <c r="N83" s="40"/>
    </row>
    <row r="84" spans="1:14" x14ac:dyDescent="0.25">
      <c r="A84" s="75">
        <v>80</v>
      </c>
      <c r="B84" s="4"/>
      <c r="C84" s="83"/>
      <c r="D84" s="5"/>
      <c r="E84" s="6"/>
      <c r="F84" s="6"/>
      <c r="G84" s="6"/>
      <c r="H84" s="10"/>
      <c r="I84" s="5"/>
      <c r="J84" s="6"/>
      <c r="K84" s="6"/>
      <c r="L84" s="6"/>
      <c r="M84" s="10"/>
      <c r="N84" s="40"/>
    </row>
    <row r="85" spans="1:14" x14ac:dyDescent="0.25">
      <c r="A85" s="75">
        <v>81</v>
      </c>
      <c r="B85" s="4"/>
      <c r="C85" s="83"/>
      <c r="D85" s="5"/>
      <c r="E85" s="6"/>
      <c r="F85" s="6"/>
      <c r="G85" s="6"/>
      <c r="H85" s="10"/>
      <c r="I85" s="5"/>
      <c r="J85" s="6"/>
      <c r="K85" s="6"/>
      <c r="L85" s="6"/>
      <c r="M85" s="10"/>
      <c r="N85" s="40"/>
    </row>
    <row r="86" spans="1:14" x14ac:dyDescent="0.25">
      <c r="A86" s="75">
        <v>82</v>
      </c>
      <c r="B86" s="4"/>
      <c r="C86" s="83"/>
      <c r="D86" s="5"/>
      <c r="E86" s="6"/>
      <c r="F86" s="6"/>
      <c r="G86" s="6"/>
      <c r="H86" s="10"/>
      <c r="I86" s="5"/>
      <c r="J86" s="6"/>
      <c r="K86" s="6"/>
      <c r="L86" s="6"/>
      <c r="M86" s="10"/>
      <c r="N86" s="40"/>
    </row>
    <row r="87" spans="1:14" x14ac:dyDescent="0.25">
      <c r="A87" s="75">
        <v>83</v>
      </c>
      <c r="B87" s="4"/>
      <c r="C87" s="83"/>
      <c r="D87" s="5"/>
      <c r="E87" s="6"/>
      <c r="F87" s="6"/>
      <c r="G87" s="6"/>
      <c r="H87" s="10"/>
      <c r="I87" s="5"/>
      <c r="J87" s="6"/>
      <c r="K87" s="6"/>
      <c r="L87" s="6"/>
      <c r="M87" s="10"/>
      <c r="N87" s="40"/>
    </row>
    <row r="88" spans="1:14" x14ac:dyDescent="0.25">
      <c r="A88" s="75">
        <v>84</v>
      </c>
      <c r="B88" s="4"/>
      <c r="C88" s="83"/>
      <c r="D88" s="5"/>
      <c r="E88" s="6"/>
      <c r="F88" s="6"/>
      <c r="G88" s="6"/>
      <c r="H88" s="10"/>
      <c r="I88" s="5"/>
      <c r="J88" s="6"/>
      <c r="K88" s="6"/>
      <c r="L88" s="6"/>
      <c r="M88" s="10"/>
      <c r="N88" s="40"/>
    </row>
    <row r="89" spans="1:14" x14ac:dyDescent="0.25">
      <c r="A89" s="75">
        <v>85</v>
      </c>
      <c r="B89" s="4"/>
      <c r="C89" s="83"/>
      <c r="D89" s="5"/>
      <c r="E89" s="6"/>
      <c r="F89" s="6"/>
      <c r="G89" s="6"/>
      <c r="H89" s="10"/>
      <c r="I89" s="5"/>
      <c r="J89" s="6"/>
      <c r="K89" s="6"/>
      <c r="L89" s="6"/>
      <c r="M89" s="10"/>
      <c r="N89" s="40"/>
    </row>
    <row r="90" spans="1:14" x14ac:dyDescent="0.25">
      <c r="A90" s="75">
        <v>86</v>
      </c>
      <c r="B90" s="4"/>
      <c r="C90" s="83"/>
      <c r="D90" s="5"/>
      <c r="E90" s="6"/>
      <c r="F90" s="6"/>
      <c r="G90" s="6"/>
      <c r="H90" s="10"/>
      <c r="I90" s="5"/>
      <c r="J90" s="6"/>
      <c r="K90" s="6"/>
      <c r="L90" s="6"/>
      <c r="M90" s="10"/>
      <c r="N90" s="40"/>
    </row>
    <row r="91" spans="1:14" x14ac:dyDescent="0.25">
      <c r="A91" s="75">
        <v>87</v>
      </c>
      <c r="B91" s="4"/>
      <c r="C91" s="83"/>
      <c r="D91" s="5"/>
      <c r="E91" s="6"/>
      <c r="F91" s="6"/>
      <c r="G91" s="6"/>
      <c r="H91" s="10"/>
      <c r="I91" s="5"/>
      <c r="J91" s="6"/>
      <c r="K91" s="6"/>
      <c r="L91" s="6"/>
      <c r="M91" s="10"/>
      <c r="N91" s="40"/>
    </row>
    <row r="92" spans="1:14" x14ac:dyDescent="0.25">
      <c r="A92" s="75">
        <v>88</v>
      </c>
      <c r="B92" s="4"/>
      <c r="C92" s="83"/>
      <c r="D92" s="5"/>
      <c r="E92" s="6"/>
      <c r="F92" s="6"/>
      <c r="G92" s="6"/>
      <c r="H92" s="10"/>
      <c r="I92" s="5"/>
      <c r="J92" s="6"/>
      <c r="K92" s="6"/>
      <c r="L92" s="6"/>
      <c r="M92" s="10"/>
      <c r="N92" s="40"/>
    </row>
    <row r="93" spans="1:14" x14ac:dyDescent="0.25">
      <c r="A93" s="75">
        <v>89</v>
      </c>
      <c r="B93" s="4"/>
      <c r="C93" s="83"/>
      <c r="D93" s="5"/>
      <c r="E93" s="6"/>
      <c r="F93" s="6"/>
      <c r="G93" s="6"/>
      <c r="H93" s="10"/>
      <c r="I93" s="5"/>
      <c r="J93" s="6"/>
      <c r="K93" s="6"/>
      <c r="L93" s="6"/>
      <c r="M93" s="10"/>
      <c r="N93" s="40"/>
    </row>
    <row r="94" spans="1:14" x14ac:dyDescent="0.25">
      <c r="A94" s="75">
        <v>90</v>
      </c>
      <c r="B94" s="4"/>
      <c r="C94" s="83"/>
      <c r="D94" s="5"/>
      <c r="E94" s="6"/>
      <c r="F94" s="6"/>
      <c r="G94" s="6"/>
      <c r="H94" s="10"/>
      <c r="I94" s="5"/>
      <c r="J94" s="6"/>
      <c r="K94" s="6"/>
      <c r="L94" s="6"/>
      <c r="M94" s="10"/>
      <c r="N94" s="40"/>
    </row>
    <row r="95" spans="1:14" x14ac:dyDescent="0.25">
      <c r="A95" s="75">
        <v>91</v>
      </c>
      <c r="B95" s="4"/>
      <c r="C95" s="83"/>
      <c r="D95" s="5"/>
      <c r="E95" s="6"/>
      <c r="F95" s="6"/>
      <c r="G95" s="6"/>
      <c r="H95" s="10"/>
      <c r="I95" s="5"/>
      <c r="J95" s="6"/>
      <c r="K95" s="6"/>
      <c r="L95" s="6"/>
      <c r="M95" s="10"/>
      <c r="N95" s="40"/>
    </row>
    <row r="96" spans="1:14" x14ac:dyDescent="0.25">
      <c r="A96" s="75">
        <v>92</v>
      </c>
      <c r="B96" s="4"/>
      <c r="C96" s="83"/>
      <c r="D96" s="5"/>
      <c r="E96" s="6"/>
      <c r="F96" s="6"/>
      <c r="G96" s="6"/>
      <c r="H96" s="10"/>
      <c r="I96" s="5"/>
      <c r="J96" s="6"/>
      <c r="K96" s="6"/>
      <c r="L96" s="6"/>
      <c r="M96" s="10"/>
      <c r="N96" s="40"/>
    </row>
    <row r="97" spans="1:14" x14ac:dyDescent="0.25">
      <c r="A97" s="75">
        <v>93</v>
      </c>
      <c r="B97" s="4"/>
      <c r="C97" s="83"/>
      <c r="D97" s="5"/>
      <c r="E97" s="6"/>
      <c r="F97" s="6"/>
      <c r="G97" s="6"/>
      <c r="H97" s="10"/>
      <c r="I97" s="5"/>
      <c r="J97" s="6"/>
      <c r="K97" s="6"/>
      <c r="L97" s="6"/>
      <c r="M97" s="10"/>
      <c r="N97" s="40"/>
    </row>
    <row r="98" spans="1:14" x14ac:dyDescent="0.25">
      <c r="A98" s="75">
        <v>94</v>
      </c>
      <c r="B98" s="4"/>
      <c r="C98" s="83"/>
      <c r="D98" s="5"/>
      <c r="E98" s="6"/>
      <c r="F98" s="6"/>
      <c r="G98" s="6"/>
      <c r="H98" s="10"/>
      <c r="I98" s="5"/>
      <c r="J98" s="6"/>
      <c r="K98" s="6"/>
      <c r="L98" s="6"/>
      <c r="M98" s="10"/>
      <c r="N98" s="40"/>
    </row>
    <row r="99" spans="1:14" x14ac:dyDescent="0.25">
      <c r="A99" s="75">
        <v>95</v>
      </c>
      <c r="B99" s="4"/>
      <c r="C99" s="83"/>
      <c r="D99" s="5"/>
      <c r="E99" s="6"/>
      <c r="F99" s="6"/>
      <c r="G99" s="6"/>
      <c r="H99" s="10"/>
      <c r="I99" s="5"/>
      <c r="J99" s="6"/>
      <c r="K99" s="6"/>
      <c r="L99" s="6"/>
      <c r="M99" s="10"/>
      <c r="N99" s="40"/>
    </row>
    <row r="100" spans="1:14" x14ac:dyDescent="0.25">
      <c r="A100" s="75">
        <v>96</v>
      </c>
      <c r="B100" s="4"/>
      <c r="C100" s="83"/>
      <c r="D100" s="5"/>
      <c r="E100" s="6"/>
      <c r="F100" s="6"/>
      <c r="G100" s="6"/>
      <c r="H100" s="10"/>
      <c r="I100" s="5"/>
      <c r="J100" s="6"/>
      <c r="K100" s="6"/>
      <c r="L100" s="6"/>
      <c r="M100" s="10"/>
      <c r="N100" s="40"/>
    </row>
    <row r="101" spans="1:14" x14ac:dyDescent="0.25">
      <c r="A101" s="75">
        <v>97</v>
      </c>
      <c r="B101" s="4"/>
      <c r="C101" s="83"/>
      <c r="D101" s="5"/>
      <c r="E101" s="6"/>
      <c r="F101" s="6"/>
      <c r="G101" s="6"/>
      <c r="H101" s="10"/>
      <c r="I101" s="5"/>
      <c r="J101" s="6"/>
      <c r="K101" s="6"/>
      <c r="L101" s="6"/>
      <c r="M101" s="10"/>
      <c r="N101" s="40"/>
    </row>
    <row r="102" spans="1:14" x14ac:dyDescent="0.25">
      <c r="A102" s="75">
        <v>98</v>
      </c>
      <c r="B102" s="4"/>
      <c r="C102" s="83"/>
      <c r="D102" s="5"/>
      <c r="E102" s="6"/>
      <c r="F102" s="6"/>
      <c r="G102" s="6"/>
      <c r="H102" s="10"/>
      <c r="I102" s="5"/>
      <c r="J102" s="6"/>
      <c r="K102" s="6"/>
      <c r="L102" s="6"/>
      <c r="M102" s="10"/>
      <c r="N102" s="40"/>
    </row>
    <row r="103" spans="1:14" x14ac:dyDescent="0.25">
      <c r="A103" s="75">
        <v>99</v>
      </c>
      <c r="B103" s="4"/>
      <c r="C103" s="83"/>
      <c r="D103" s="5"/>
      <c r="E103" s="6"/>
      <c r="F103" s="6"/>
      <c r="G103" s="6"/>
      <c r="H103" s="10"/>
      <c r="I103" s="5"/>
      <c r="J103" s="6"/>
      <c r="K103" s="6"/>
      <c r="L103" s="6"/>
      <c r="M103" s="10"/>
      <c r="N103" s="40"/>
    </row>
    <row r="104" spans="1:14" ht="15.75" thickBot="1" x14ac:dyDescent="0.3">
      <c r="A104" s="77">
        <v>100</v>
      </c>
      <c r="B104" s="84"/>
      <c r="C104" s="85"/>
      <c r="D104" s="11"/>
      <c r="E104" s="13"/>
      <c r="F104" s="13"/>
      <c r="G104" s="13"/>
      <c r="H104" s="14"/>
      <c r="I104" s="11"/>
      <c r="J104" s="13"/>
      <c r="K104" s="13"/>
      <c r="L104" s="13"/>
      <c r="M104" s="14"/>
      <c r="N104" s="40"/>
    </row>
  </sheetData>
  <sheetProtection algorithmName="SHA-512" hashValue="FxbD0WguBBNikXU6fLV/L7m87XVDw0rRVQPP7YXhac0JLDl9le1vAiGTo2YC6tGy5nLk2u8tAwtujOmruSUcYQ==" saltValue="4+HmhsyLndP3z+H9x7cBvw==" spinCount="100000" sheet="1" objects="1" scenarios="1"/>
  <mergeCells count="3">
    <mergeCell ref="D3:H3"/>
    <mergeCell ref="I3:M3"/>
    <mergeCell ref="A1:M1"/>
  </mergeCells>
  <conditionalFormatting sqref="G14:H104">
    <cfRule type="cellIs" dxfId="11" priority="8" stopIfTrue="1" operator="equal">
      <formula>"n/a"</formula>
    </cfRule>
    <cfRule type="cellIs" dxfId="10" priority="9" operator="lessThan">
      <formula>-2</formula>
    </cfRule>
    <cfRule type="cellIs" dxfId="9" priority="10" operator="greaterThan">
      <formula>2</formula>
    </cfRule>
  </conditionalFormatting>
  <conditionalFormatting sqref="L14:M104">
    <cfRule type="cellIs" dxfId="8" priority="3" stopIfTrue="1" operator="equal">
      <formula>"n/a"</formula>
    </cfRule>
    <cfRule type="cellIs" dxfId="7" priority="4" operator="lessThan">
      <formula>-2</formula>
    </cfRule>
    <cfRule type="cellIs" dxfId="6" priority="5" operator="greaterThan">
      <formula>2</formula>
    </cfRule>
  </conditionalFormatting>
  <dataValidations count="1">
    <dataValidation type="list" allowBlank="1" showInputMessage="1" showErrorMessage="1" sqref="C5:C104" xr:uid="{9121DD69-9F42-4F31-8C89-7C6A5355C7C0}">
      <formula1>"IPS,RS"</formula1>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31D3B-19EA-4D13-BCDB-72CAA7DE81DF}">
  <sheetPr>
    <tabColor theme="8"/>
  </sheetPr>
  <dimension ref="A1:AC104"/>
  <sheetViews>
    <sheetView tabSelected="1" zoomScale="90" zoomScaleNormal="90" workbookViewId="0">
      <selection activeCell="A4" sqref="A4:C104"/>
    </sheetView>
  </sheetViews>
  <sheetFormatPr defaultRowHeight="15" x14ac:dyDescent="0.25"/>
  <cols>
    <col min="1" max="1" width="9.42578125" style="20" bestFit="1" customWidth="1"/>
    <col min="2" max="2" width="10.140625" style="20" customWidth="1"/>
    <col min="3" max="3" width="9.42578125" style="20" customWidth="1"/>
    <col min="4" max="4" width="9.140625" style="20"/>
    <col min="5" max="5" width="9.28515625" style="20" customWidth="1"/>
    <col min="6" max="6" width="9.7109375" style="20" customWidth="1"/>
    <col min="7" max="7" width="16.28515625" style="20" customWidth="1"/>
    <col min="8" max="8" width="23.5703125" style="20" customWidth="1"/>
    <col min="9" max="10" width="9.140625" style="20"/>
    <col min="11" max="11" width="9.7109375" style="20" customWidth="1"/>
    <col min="12" max="12" width="17.140625" style="20" customWidth="1"/>
    <col min="13" max="13" width="23.5703125" style="20" customWidth="1"/>
    <col min="14" max="16" width="9.140625" style="20"/>
    <col min="17" max="17" width="24.42578125" style="20" customWidth="1"/>
    <col min="18" max="23" width="16.7109375" style="20" customWidth="1"/>
    <col min="24" max="16384" width="9.140625" style="20"/>
  </cols>
  <sheetData>
    <row r="1" spans="1:29" ht="84.75" customHeight="1" x14ac:dyDescent="0.25">
      <c r="A1" s="54" t="s">
        <v>25</v>
      </c>
      <c r="B1" s="54"/>
      <c r="C1" s="54"/>
      <c r="D1" s="54"/>
      <c r="E1" s="54"/>
      <c r="F1" s="54"/>
      <c r="G1" s="54"/>
      <c r="H1" s="54"/>
      <c r="I1" s="54"/>
      <c r="J1" s="54"/>
      <c r="K1" s="54"/>
      <c r="L1" s="54"/>
      <c r="M1" s="54"/>
      <c r="N1" s="40"/>
      <c r="O1" s="40"/>
    </row>
    <row r="2" spans="1:29" ht="15.75" thickBot="1" x14ac:dyDescent="0.3">
      <c r="A2" s="40"/>
      <c r="B2" s="40"/>
      <c r="C2" s="40"/>
      <c r="D2" s="40"/>
      <c r="E2" s="40"/>
      <c r="F2" s="40"/>
      <c r="G2" s="40"/>
      <c r="H2" s="40"/>
      <c r="I2" s="40"/>
      <c r="J2" s="40"/>
      <c r="K2" s="40"/>
      <c r="L2" s="40"/>
      <c r="M2" s="40"/>
      <c r="N2" s="40"/>
      <c r="O2" s="42"/>
    </row>
    <row r="3" spans="1:29" ht="15.75" thickBot="1" x14ac:dyDescent="0.3">
      <c r="A3" s="40"/>
      <c r="B3" s="40"/>
      <c r="C3" s="40"/>
      <c r="D3" s="68" t="s">
        <v>22</v>
      </c>
      <c r="E3" s="69"/>
      <c r="F3" s="69"/>
      <c r="G3" s="69"/>
      <c r="H3" s="70"/>
      <c r="I3" s="68" t="s">
        <v>23</v>
      </c>
      <c r="J3" s="69"/>
      <c r="K3" s="69"/>
      <c r="L3" s="69"/>
      <c r="M3" s="70"/>
      <c r="N3" s="40"/>
      <c r="O3" s="40"/>
    </row>
    <row r="4" spans="1:29" ht="51" x14ac:dyDescent="0.25">
      <c r="A4" s="72" t="s">
        <v>3</v>
      </c>
      <c r="B4" s="73" t="s">
        <v>4</v>
      </c>
      <c r="C4" s="74" t="s">
        <v>5</v>
      </c>
      <c r="D4" s="2" t="s">
        <v>6</v>
      </c>
      <c r="E4" s="1" t="s">
        <v>7</v>
      </c>
      <c r="F4" s="1" t="s">
        <v>8</v>
      </c>
      <c r="G4" s="1" t="s">
        <v>9</v>
      </c>
      <c r="H4" s="3" t="s">
        <v>10</v>
      </c>
      <c r="I4" s="2" t="s">
        <v>6</v>
      </c>
      <c r="J4" s="1" t="s">
        <v>7</v>
      </c>
      <c r="K4" s="1" t="s">
        <v>8</v>
      </c>
      <c r="L4" s="1" t="s">
        <v>9</v>
      </c>
      <c r="M4" s="3" t="s">
        <v>11</v>
      </c>
      <c r="N4" s="41"/>
      <c r="O4" s="41"/>
      <c r="P4" s="43"/>
      <c r="Q4" s="43"/>
      <c r="R4" s="43"/>
      <c r="S4" s="43"/>
      <c r="T4" s="43"/>
      <c r="U4" s="43"/>
      <c r="V4" s="43"/>
      <c r="W4" s="43"/>
      <c r="X4" s="43"/>
      <c r="Y4" s="43"/>
      <c r="Z4" s="43"/>
      <c r="AA4" s="43"/>
      <c r="AB4" s="43"/>
      <c r="AC4" s="43"/>
    </row>
    <row r="5" spans="1:29" x14ac:dyDescent="0.25">
      <c r="A5" s="75">
        <v>1</v>
      </c>
      <c r="B5" s="4">
        <v>45292</v>
      </c>
      <c r="C5" s="83" t="s">
        <v>12</v>
      </c>
      <c r="D5" s="5">
        <v>0.21</v>
      </c>
      <c r="E5" s="6">
        <f>AVERAGE($D$5:D5)</f>
        <v>0.21</v>
      </c>
      <c r="F5" s="6" t="s">
        <v>13</v>
      </c>
      <c r="G5" s="7"/>
      <c r="H5" s="8"/>
      <c r="I5" s="5">
        <v>0.71</v>
      </c>
      <c r="J5" s="6">
        <f>AVERAGE($I$5:I5)</f>
        <v>0.71</v>
      </c>
      <c r="K5" s="6" t="s">
        <v>13</v>
      </c>
      <c r="L5" s="7"/>
      <c r="M5" s="9"/>
      <c r="N5" s="40"/>
      <c r="O5" s="40"/>
    </row>
    <row r="6" spans="1:29" x14ac:dyDescent="0.25">
      <c r="A6" s="75">
        <v>2</v>
      </c>
      <c r="B6" s="4">
        <v>45295</v>
      </c>
      <c r="C6" s="83" t="s">
        <v>12</v>
      </c>
      <c r="D6" s="5">
        <v>0.26</v>
      </c>
      <c r="E6" s="6">
        <f>AVERAGE($D$5:D6)</f>
        <v>0.23499999999999999</v>
      </c>
      <c r="F6" s="6" t="s">
        <v>13</v>
      </c>
      <c r="G6" s="7"/>
      <c r="H6" s="8"/>
      <c r="I6" s="5">
        <v>0.73</v>
      </c>
      <c r="J6" s="6">
        <f>AVERAGE($I$5:I6)</f>
        <v>0.72</v>
      </c>
      <c r="K6" s="6" t="s">
        <v>13</v>
      </c>
      <c r="L6" s="7"/>
      <c r="M6" s="9"/>
      <c r="N6" s="40"/>
      <c r="O6" s="40"/>
    </row>
    <row r="7" spans="1:29" x14ac:dyDescent="0.25">
      <c r="A7" s="75">
        <v>3</v>
      </c>
      <c r="B7" s="4">
        <v>45298</v>
      </c>
      <c r="C7" s="83" t="s">
        <v>12</v>
      </c>
      <c r="D7" s="5">
        <v>0.23</v>
      </c>
      <c r="E7" s="6">
        <f>AVERAGE($D$5:D7)</f>
        <v>0.23333333333333331</v>
      </c>
      <c r="F7" s="6" t="s">
        <v>13</v>
      </c>
      <c r="G7" s="7"/>
      <c r="H7" s="8"/>
      <c r="I7" s="5">
        <v>0.68</v>
      </c>
      <c r="J7" s="6">
        <f>AVERAGE($I$5:I7)</f>
        <v>0.70666666666666667</v>
      </c>
      <c r="K7" s="6" t="s">
        <v>13</v>
      </c>
      <c r="L7" s="7"/>
      <c r="M7" s="9"/>
      <c r="N7" s="40"/>
      <c r="O7" s="40"/>
    </row>
    <row r="8" spans="1:29" x14ac:dyDescent="0.25">
      <c r="A8" s="75">
        <v>4</v>
      </c>
      <c r="B8" s="4">
        <v>45301</v>
      </c>
      <c r="C8" s="83" t="s">
        <v>12</v>
      </c>
      <c r="D8" s="5">
        <v>0.24</v>
      </c>
      <c r="E8" s="6">
        <f>AVERAGE($D$5:D8)</f>
        <v>0.23499999999999999</v>
      </c>
      <c r="F8" s="6" t="s">
        <v>13</v>
      </c>
      <c r="G8" s="7"/>
      <c r="H8" s="8"/>
      <c r="I8" s="5">
        <v>0.78</v>
      </c>
      <c r="J8" s="6">
        <f>AVERAGE($I$5:I8)</f>
        <v>0.72500000000000009</v>
      </c>
      <c r="K8" s="6" t="s">
        <v>13</v>
      </c>
      <c r="L8" s="7"/>
      <c r="M8" s="9"/>
      <c r="N8" s="40"/>
      <c r="O8" s="40"/>
    </row>
    <row r="9" spans="1:29" x14ac:dyDescent="0.25">
      <c r="A9" s="75">
        <v>5</v>
      </c>
      <c r="B9" s="4">
        <v>45304</v>
      </c>
      <c r="C9" s="83" t="s">
        <v>12</v>
      </c>
      <c r="D9" s="5">
        <v>0.21</v>
      </c>
      <c r="E9" s="6">
        <f>AVERAGE($D$5:D9)</f>
        <v>0.22999999999999998</v>
      </c>
      <c r="F9" s="6" t="s">
        <v>13</v>
      </c>
      <c r="G9" s="7"/>
      <c r="H9" s="8"/>
      <c r="I9" s="5">
        <v>0.78</v>
      </c>
      <c r="J9" s="6">
        <f>AVERAGE($I$5:I9)</f>
        <v>0.7360000000000001</v>
      </c>
      <c r="K9" s="6" t="s">
        <v>13</v>
      </c>
      <c r="L9" s="7"/>
      <c r="M9" s="9"/>
      <c r="N9" s="40"/>
      <c r="O9" s="40"/>
    </row>
    <row r="10" spans="1:29" x14ac:dyDescent="0.25">
      <c r="A10" s="75">
        <v>6</v>
      </c>
      <c r="B10" s="4">
        <v>45307</v>
      </c>
      <c r="C10" s="83" t="s">
        <v>12</v>
      </c>
      <c r="D10" s="5">
        <v>0.21</v>
      </c>
      <c r="E10" s="6">
        <f>AVERAGE($D$5:D10)</f>
        <v>0.22666666666666666</v>
      </c>
      <c r="F10" s="6" t="s">
        <v>13</v>
      </c>
      <c r="G10" s="7"/>
      <c r="H10" s="8"/>
      <c r="I10" s="5">
        <v>0.76</v>
      </c>
      <c r="J10" s="6">
        <f>AVERAGE($I$5:I10)</f>
        <v>0.7400000000000001</v>
      </c>
      <c r="K10" s="6" t="s">
        <v>13</v>
      </c>
      <c r="L10" s="7"/>
      <c r="M10" s="9"/>
      <c r="N10" s="40"/>
      <c r="O10" s="40"/>
    </row>
    <row r="11" spans="1:29" x14ac:dyDescent="0.25">
      <c r="A11" s="75">
        <v>7</v>
      </c>
      <c r="B11" s="4">
        <v>45310</v>
      </c>
      <c r="C11" s="83" t="s">
        <v>12</v>
      </c>
      <c r="D11" s="5">
        <v>0.25</v>
      </c>
      <c r="E11" s="6">
        <f>AVERAGE($D$5:D11)</f>
        <v>0.22999999999999998</v>
      </c>
      <c r="F11" s="6" t="s">
        <v>13</v>
      </c>
      <c r="G11" s="7"/>
      <c r="H11" s="8"/>
      <c r="I11" s="5">
        <v>0.63</v>
      </c>
      <c r="J11" s="6">
        <f>AVERAGE($I$5:I11)</f>
        <v>0.72428571428571431</v>
      </c>
      <c r="K11" s="6" t="s">
        <v>13</v>
      </c>
      <c r="L11" s="7"/>
      <c r="M11" s="9"/>
      <c r="N11" s="40"/>
      <c r="O11" s="40"/>
    </row>
    <row r="12" spans="1:29" x14ac:dyDescent="0.25">
      <c r="A12" s="75">
        <v>8</v>
      </c>
      <c r="B12" s="4">
        <v>45313</v>
      </c>
      <c r="C12" s="83" t="s">
        <v>12</v>
      </c>
      <c r="D12" s="5">
        <v>0.24</v>
      </c>
      <c r="E12" s="6">
        <f>AVERAGE($D$5:D12)</f>
        <v>0.23124999999999998</v>
      </c>
      <c r="F12" s="6" t="s">
        <v>13</v>
      </c>
      <c r="G12" s="7"/>
      <c r="H12" s="8"/>
      <c r="I12" s="5">
        <v>0.77</v>
      </c>
      <c r="J12" s="6">
        <f>AVERAGE($I$5:I12)</f>
        <v>0.73</v>
      </c>
      <c r="K12" s="6" t="s">
        <v>13</v>
      </c>
      <c r="L12" s="7"/>
      <c r="M12" s="9"/>
      <c r="N12" s="40"/>
      <c r="O12" s="40"/>
    </row>
    <row r="13" spans="1:29" x14ac:dyDescent="0.25">
      <c r="A13" s="75">
        <v>9</v>
      </c>
      <c r="B13" s="4">
        <v>45316</v>
      </c>
      <c r="C13" s="83" t="s">
        <v>12</v>
      </c>
      <c r="D13" s="5">
        <v>0.24</v>
      </c>
      <c r="E13" s="6">
        <f>AVERAGE($D$5:D13)</f>
        <v>0.23222222222222222</v>
      </c>
      <c r="F13" s="6">
        <f>_xlfn.STDEV.S($D$5:D13)</f>
        <v>1.8559214542766746E-2</v>
      </c>
      <c r="G13" s="7"/>
      <c r="H13" s="8"/>
      <c r="I13" s="5">
        <v>0.68</v>
      </c>
      <c r="J13" s="6">
        <f>AVERAGE($I$5:I13)</f>
        <v>0.72444444444444445</v>
      </c>
      <c r="K13" s="6">
        <f>_xlfn.STDEV.S($I$5:I13)</f>
        <v>5.3176853778479388E-2</v>
      </c>
      <c r="L13" s="7"/>
      <c r="M13" s="9"/>
      <c r="N13" s="40"/>
      <c r="O13" s="40"/>
    </row>
    <row r="14" spans="1:29" x14ac:dyDescent="0.25">
      <c r="A14" s="75">
        <v>10</v>
      </c>
      <c r="B14" s="4">
        <v>45319</v>
      </c>
      <c r="C14" s="83" t="s">
        <v>12</v>
      </c>
      <c r="D14" s="5">
        <v>0.27</v>
      </c>
      <c r="E14" s="6">
        <f>AVERAGE($D$5:D14)</f>
        <v>0.23599999999999999</v>
      </c>
      <c r="F14" s="6">
        <f>_xlfn.STDEV.S($D$5:D14)</f>
        <v>2.1186998109427608E-2</v>
      </c>
      <c r="G14" s="6" t="str">
        <f>IF($C14="IPS","n/a",(D14-E13)/F13)</f>
        <v>n/a</v>
      </c>
      <c r="H14" s="10">
        <f>IF($C14="IPS",_xlfn.CONFIDENCE.T(0.05,F14,$A14)+AVERAGE(D$5:D14),IF(OR(G14&gt;2,G14&lt;-2),"Test subsequent RS",_xlfn.CONFIDENCE.T(0.05,F14,$A14)+AVERAGE(D$5:D14)))</f>
        <v>0.25115626541436642</v>
      </c>
      <c r="I14" s="5">
        <v>0.74</v>
      </c>
      <c r="J14" s="6">
        <f>AVERAGE($I$5:I14)</f>
        <v>0.72599999999999998</v>
      </c>
      <c r="K14" s="6">
        <f>_xlfn.STDEV.S($I$5:I14)</f>
        <v>5.0376361299500169E-2</v>
      </c>
      <c r="L14" s="6" t="str">
        <f>IF($C14="IPS","n/a",(I14-J13)/K13)</f>
        <v>n/a</v>
      </c>
      <c r="M14" s="10">
        <v>0.68996292204672915</v>
      </c>
      <c r="N14" s="40"/>
      <c r="O14" s="40"/>
    </row>
    <row r="15" spans="1:29" x14ac:dyDescent="0.25">
      <c r="A15" s="75">
        <v>11</v>
      </c>
      <c r="B15" s="4">
        <v>45323</v>
      </c>
      <c r="C15" s="83" t="s">
        <v>14</v>
      </c>
      <c r="D15" s="5">
        <v>0.21</v>
      </c>
      <c r="E15" s="6">
        <f>AVERAGE($D$5:D15)</f>
        <v>0.23363636363636361</v>
      </c>
      <c r="F15" s="6">
        <f>_xlfn.STDEV.S($D$5:D15)</f>
        <v>2.1574395598823751E-2</v>
      </c>
      <c r="G15" s="6">
        <f>IF($C15="IPS","n/a",IF(H14="Test subsequent RS",(D15-E13)/F13,(D15-E14)/F14))</f>
        <v>-1.2271677122787272</v>
      </c>
      <c r="H15" s="10">
        <f>IF($C15="IPS",_xlfn.CONFIDENCE.T(0.05,F15,$A15)+AVERAGE(D$5:D15),IF(OR(G15&gt;2,G15&lt;-2),"Test subsequent RS",_xlfn.CONFIDENCE.T(0.05,F15,$A15)+AVERAGE(D$5:D15)))</f>
        <v>0.24813023981483534</v>
      </c>
      <c r="I15" s="5">
        <v>0.61</v>
      </c>
      <c r="J15" s="6">
        <f>AVERAGE($I$5:I15)</f>
        <v>0.71545454545454545</v>
      </c>
      <c r="K15" s="6">
        <f>_xlfn.STDEV.S($I$5:I15)</f>
        <v>5.9222231697840702E-2</v>
      </c>
      <c r="L15" s="6">
        <f>IF($C15="IPS","n/a",IF(M14="Test subsequent RS",(I15-J13)/K13,(I15-J14)/K14))</f>
        <v>-2.3026673028317934</v>
      </c>
      <c r="M15" s="10" t="s">
        <v>37</v>
      </c>
      <c r="N15" s="40"/>
      <c r="O15" s="40"/>
    </row>
    <row r="16" spans="1:29" x14ac:dyDescent="0.25">
      <c r="A16" s="75">
        <v>12</v>
      </c>
      <c r="B16" s="4">
        <v>45324</v>
      </c>
      <c r="C16" s="83" t="s">
        <v>14</v>
      </c>
      <c r="D16" s="5">
        <v>0.28000000000000003</v>
      </c>
      <c r="E16" s="6">
        <f>AVERAGE($D$5:D16)</f>
        <v>0.23749999999999996</v>
      </c>
      <c r="F16" s="6">
        <f>_xlfn.STDEV.S($D$5:D16)</f>
        <v>2.4541245430351081E-2</v>
      </c>
      <c r="G16" s="6">
        <f t="shared" ref="G16:G35" si="0">IF($C16="IPS","n/a",IF(AND(H14="Test subsequent RS",H15="Test subsequent RS"),(D15-E13)/F13,IF(H15="Test subsequent RS",(D16-E14)/F14,(D16-E15)/F15)))</f>
        <v>2.149012061601586</v>
      </c>
      <c r="H16" s="10" t="str">
        <f>IF($C16="IPS",_xlfn.CONFIDENCE.T(0.05,F16,$A16)+AVERAGE(D$5:D16),IF(AND(OR(G16&gt;2,G16&lt;-2),AND(H14="Test subsequent RS",H15="Test subsequent RS")),"New IPS Required",(IF(OR(G16&gt;2,G16&lt;-2),"Test subsequent RS",_xlfn.CONFIDENCE.T(0.05,F16,$A16)+AVERAGE(D$5:D16)))))</f>
        <v>Test subsequent RS</v>
      </c>
      <c r="I16" s="5">
        <v>0.61</v>
      </c>
      <c r="J16" s="6">
        <f>AVERAGE($I$5:I16)</f>
        <v>0.70666666666666667</v>
      </c>
      <c r="K16" s="6">
        <f>_xlfn.STDEV.S($I$5:I16)</f>
        <v>6.4149446725217482E-2</v>
      </c>
      <c r="L16" s="6">
        <f t="shared" ref="L16:L35" si="1">IF($C16="IPS","n/a",IF(AND(M14="Test subsequent RS",M15="Test subsequent RS"),(I16-J13)/K13,IF(M15="Test subsequent RS",(I16-J14)/K14,(I16-J15)/K15)))</f>
        <v>-2.3026673028317934</v>
      </c>
      <c r="M16" s="10" t="s">
        <v>37</v>
      </c>
      <c r="N16" s="40"/>
      <c r="O16" s="40"/>
    </row>
    <row r="17" spans="1:15" x14ac:dyDescent="0.25">
      <c r="A17" s="75">
        <v>13</v>
      </c>
      <c r="B17" s="4">
        <v>45325</v>
      </c>
      <c r="C17" s="83" t="s">
        <v>14</v>
      </c>
      <c r="D17" s="5">
        <v>0.27</v>
      </c>
      <c r="E17" s="6">
        <f>AVERAGE($D$5:D17)</f>
        <v>0.23999999999999996</v>
      </c>
      <c r="F17" s="6">
        <f>_xlfn.STDEV.S($D$5:D17)</f>
        <v>2.51661147842361E-2</v>
      </c>
      <c r="G17" s="6">
        <f t="shared" si="0"/>
        <v>1.6854996561581068</v>
      </c>
      <c r="H17" s="10">
        <f>IF($C17="IPS",_xlfn.CONFIDENCE.T(0.05,F17,$A17)+AVERAGE(D$5:D17),IF(AND(OR(G17&gt;2,G17&lt;-2),AND(H15="Test subsequent RS",H16="Test subsequent RS")),"New IPS Required",(IF(OR(G17&gt;2,G17&lt;-2),"Test subsequent RS",_xlfn.CONFIDENCE.T(0.05,F17,$A17)+AVERAGE(D$5:D17)))))</f>
        <v>0.25520773096139521</v>
      </c>
      <c r="I17" s="5">
        <v>0.72</v>
      </c>
      <c r="J17" s="6">
        <f>AVERAGE($I$5:I17)</f>
        <v>0.70769230769230773</v>
      </c>
      <c r="K17" s="6">
        <f>_xlfn.STDEV.S($I$5:I17)</f>
        <v>6.1529646804588736E-2</v>
      </c>
      <c r="L17" s="6">
        <f t="shared" si="1"/>
        <v>-0.11910348118095494</v>
      </c>
      <c r="M17" s="10">
        <v>0.67051031425484675</v>
      </c>
      <c r="N17" s="40"/>
      <c r="O17" s="40"/>
    </row>
    <row r="18" spans="1:15" x14ac:dyDescent="0.25">
      <c r="A18" s="75">
        <v>14</v>
      </c>
      <c r="B18" s="4">
        <v>45352</v>
      </c>
      <c r="C18" s="83" t="s">
        <v>14</v>
      </c>
      <c r="D18" s="5">
        <v>0.28999999999999998</v>
      </c>
      <c r="E18" s="6">
        <f>AVERAGE($D$5:D18)</f>
        <v>0.24357142857142855</v>
      </c>
      <c r="F18" s="6">
        <f>_xlfn.STDEV.S($D$5:D18)</f>
        <v>2.7625835972632906E-2</v>
      </c>
      <c r="G18" s="6">
        <f t="shared" si="0"/>
        <v>1.9867985355975453</v>
      </c>
      <c r="H18" s="10">
        <f>IF($C18="IPS",_xlfn.CONFIDENCE.T(0.05,F18,$A18)+AVERAGE(D$5:D18),IF(AND(OR(G18&gt;2,G18&lt;-2),AND(H16="Test subsequent RS",H17="Test subsequent RS")),"New IPS Required",(IF(OR(G18&gt;2,G18&lt;-2),"Test subsequent RS",_xlfn.CONFIDENCE.T(0.05,F18,$A18)+AVERAGE(D$5:D18)))))</f>
        <v>0.25952211137708125</v>
      </c>
      <c r="I18" s="5">
        <v>0.71</v>
      </c>
      <c r="J18" s="6">
        <f>AVERAGE($I$5:I18)</f>
        <v>0.70785714285714285</v>
      </c>
      <c r="K18" s="6">
        <f>_xlfn.STDEV.S($I$5:I18)</f>
        <v>5.9118989716122061E-2</v>
      </c>
      <c r="L18" s="6">
        <f t="shared" si="1"/>
        <v>3.7505372247970237E-2</v>
      </c>
      <c r="M18" s="10">
        <v>0.67372285444369318</v>
      </c>
      <c r="N18" s="40"/>
      <c r="O18" s="40"/>
    </row>
    <row r="19" spans="1:15" x14ac:dyDescent="0.25">
      <c r="A19" s="75">
        <v>15</v>
      </c>
      <c r="B19" s="4">
        <v>45383</v>
      </c>
      <c r="C19" s="83" t="s">
        <v>14</v>
      </c>
      <c r="D19" s="5">
        <v>0.22</v>
      </c>
      <c r="E19" s="6">
        <f>AVERAGE($D$5:D19)</f>
        <v>0.24199999999999999</v>
      </c>
      <c r="F19" s="6">
        <f>_xlfn.STDEV.S($D$5:D19)</f>
        <v>2.7307769694983847E-2</v>
      </c>
      <c r="G19" s="6">
        <f t="shared" si="0"/>
        <v>-0.85323856243768359</v>
      </c>
      <c r="H19" s="10">
        <f>IF($C19="IPS",_xlfn.CONFIDENCE.T(0.05,F19,$A19)+AVERAGE(D$5:D19),IF(AND(OR(G19&gt;2,G19&lt;-2),AND(H17="Test subsequent RS",H18="Test subsequent RS")),"New IPS Required",(IF(OR(G19&gt;2,G19&lt;-2),"Test subsequent RS",_xlfn.CONFIDENCE.T(0.05,F19,$A19)+AVERAGE(D$5:D19)))))</f>
        <v>0.25712253879838654</v>
      </c>
      <c r="I19" s="5">
        <v>0.63</v>
      </c>
      <c r="J19" s="6">
        <f>AVERAGE($I$5:I19)</f>
        <v>0.70266666666666677</v>
      </c>
      <c r="K19" s="6">
        <f>_xlfn.STDEV.S($I$5:I19)</f>
        <v>6.0411288759004388E-2</v>
      </c>
      <c r="L19" s="6">
        <f t="shared" si="1"/>
        <v>-1.3169565858787129</v>
      </c>
      <c r="M19" s="10">
        <v>0.66921201004978492</v>
      </c>
      <c r="N19" s="40"/>
      <c r="O19" s="40"/>
    </row>
    <row r="20" spans="1:15" x14ac:dyDescent="0.25">
      <c r="A20" s="75">
        <v>16</v>
      </c>
      <c r="B20" s="4">
        <v>45413</v>
      </c>
      <c r="C20" s="83" t="s">
        <v>14</v>
      </c>
      <c r="D20" s="5">
        <v>0.26</v>
      </c>
      <c r="E20" s="6">
        <f>AVERAGE($D$5:D20)</f>
        <v>0.24312499999999998</v>
      </c>
      <c r="F20" s="6">
        <f>_xlfn.STDEV.S($D$5:D20)</f>
        <v>2.6762847382145336E-2</v>
      </c>
      <c r="G20" s="6">
        <f t="shared" si="0"/>
        <v>0.65915306160306564</v>
      </c>
      <c r="H20" s="10">
        <f>IF($C20="IPS",_xlfn.CONFIDENCE.T(0.05,F20,$A20)+AVERAGE(D$5:D20),IF(AND(OR(G20&gt;2,G20&lt;-2),AND(H18="Test subsequent RS",H19="Test subsequent RS")),"New IPS Required",(IF(OR(G20&gt;2,G20&lt;-2),"Test subsequent RS",_xlfn.CONFIDENCE.T(0.05,F20,$A20)+AVERAGE(D$5:D20)))))</f>
        <v>0.25738591472263977</v>
      </c>
      <c r="I20" s="5">
        <v>0.65</v>
      </c>
      <c r="J20" s="6">
        <f>AVERAGE($I$5:I20)</f>
        <v>0.69937500000000008</v>
      </c>
      <c r="K20" s="6">
        <f>_xlfn.STDEV.S($I$5:I20)</f>
        <v>5.9829619197629309E-2</v>
      </c>
      <c r="L20" s="6">
        <f t="shared" si="1"/>
        <v>-0.8718017401808319</v>
      </c>
      <c r="M20" s="10">
        <v>0.66749404633754972</v>
      </c>
      <c r="N20" s="40"/>
      <c r="O20" s="40"/>
    </row>
    <row r="21" spans="1:15" x14ac:dyDescent="0.25">
      <c r="A21" s="75">
        <v>17</v>
      </c>
      <c r="B21" s="4">
        <v>45444</v>
      </c>
      <c r="C21" s="83" t="s">
        <v>14</v>
      </c>
      <c r="D21" s="5">
        <v>0.27</v>
      </c>
      <c r="E21" s="6">
        <f>AVERAGE($D$5:D21)</f>
        <v>0.24470588235294119</v>
      </c>
      <c r="F21" s="6">
        <f>_xlfn.STDEV.S($D$5:D21)</f>
        <v>2.6720228072291491E-2</v>
      </c>
      <c r="G21" s="6">
        <f t="shared" si="0"/>
        <v>1.0041906085796208</v>
      </c>
      <c r="H21" s="10">
        <f>IF($C21="IPS",_xlfn.CONFIDENCE.T(0.05,F21,$A21)+AVERAGE(D$5:D21),IF(AND(OR(G21&gt;2,G21&lt;-2),AND(H19="Test subsequent RS",H20="Test subsequent RS")),"New IPS Required",(IF(OR(G21&gt;2,G21&lt;-2),"Test subsequent RS",_xlfn.CONFIDENCE.T(0.05,F21,$A21)+AVERAGE(D$5:D21)))))</f>
        <v>0.2584441559336394</v>
      </c>
      <c r="I21" s="5">
        <v>0.76</v>
      </c>
      <c r="J21" s="6">
        <f>AVERAGE($I$5:I21)</f>
        <v>0.70294117647058829</v>
      </c>
      <c r="K21" s="6">
        <f>_xlfn.STDEV.S($I$5:I21)</f>
        <v>5.9766703301499004E-2</v>
      </c>
      <c r="L21" s="6">
        <f t="shared" si="1"/>
        <v>1.0132940976900306</v>
      </c>
      <c r="M21" s="10">
        <v>0.6722119731587396</v>
      </c>
      <c r="N21" s="40"/>
      <c r="O21" s="40"/>
    </row>
    <row r="22" spans="1:15" x14ac:dyDescent="0.25">
      <c r="A22" s="75">
        <v>18</v>
      </c>
      <c r="B22" s="4">
        <v>45474</v>
      </c>
      <c r="C22" s="83" t="s">
        <v>14</v>
      </c>
      <c r="D22" s="5">
        <v>0.2</v>
      </c>
      <c r="E22" s="6">
        <f>AVERAGE($D$5:D22)</f>
        <v>0.24222222222222223</v>
      </c>
      <c r="F22" s="6">
        <f>_xlfn.STDEV.S($D$5:D22)</f>
        <v>2.798225394688026E-2</v>
      </c>
      <c r="G22" s="6">
        <f t="shared" si="0"/>
        <v>-1.673110058491625</v>
      </c>
      <c r="H22" s="10">
        <f>IF($C22="IPS",_xlfn.CONFIDENCE.T(0.05,F22,$A22)+AVERAGE(D$5:D22),IF(AND(OR(G22&gt;2,G22&lt;-2),AND(H20="Test subsequent RS",H21="Test subsequent RS")),"New IPS Required",(IF(OR(G22&gt;2,G22&lt;-2),"Test subsequent RS",_xlfn.CONFIDENCE.T(0.05,F22,$A22)+AVERAGE(D$5:D22)))))</f>
        <v>0.2561374697375855</v>
      </c>
      <c r="I22" s="5">
        <v>0.7</v>
      </c>
      <c r="J22" s="6">
        <f>AVERAGE($I$5:I22)</f>
        <v>0.70277777777777783</v>
      </c>
      <c r="K22" s="6">
        <f>_xlfn.STDEV.S($I$5:I22)</f>
        <v>5.7986363057649988E-2</v>
      </c>
      <c r="L22" s="6">
        <f t="shared" si="1"/>
        <v>-4.9210953727049027E-2</v>
      </c>
      <c r="M22" s="10">
        <v>0.67394183782831296</v>
      </c>
      <c r="N22" s="40"/>
      <c r="O22" s="40"/>
    </row>
    <row r="23" spans="1:15" x14ac:dyDescent="0.25">
      <c r="A23" s="75">
        <v>19</v>
      </c>
      <c r="B23" s="4">
        <v>45505</v>
      </c>
      <c r="C23" s="83" t="s">
        <v>14</v>
      </c>
      <c r="D23" s="5">
        <v>0.24</v>
      </c>
      <c r="E23" s="6">
        <f>AVERAGE($D$5:D23)</f>
        <v>0.24210526315789477</v>
      </c>
      <c r="F23" s="6">
        <f>_xlfn.STDEV.S($D$5:D23)</f>
        <v>2.7198641176928866E-2</v>
      </c>
      <c r="G23" s="6">
        <f t="shared" si="0"/>
        <v>-7.9415411869278391E-2</v>
      </c>
      <c r="H23" s="10">
        <f>IF($C23="IPS",_xlfn.CONFIDENCE.T(0.05,F23,$A23)+AVERAGE(D$5:D23),IF(AND(OR(G23&gt;2,G23&lt;-2),AND(H21="Test subsequent RS",H22="Test subsequent RS")),"New IPS Required",(IF(OR(G23&gt;2,G23&lt;-2),"Test subsequent RS",_xlfn.CONFIDENCE.T(0.05,F23,$A23)+AVERAGE(D$5:D23)))))</f>
        <v>0.25521458857547408</v>
      </c>
      <c r="I23" s="5">
        <v>0.8</v>
      </c>
      <c r="J23" s="6">
        <f>AVERAGE($I$5:I23)</f>
        <v>0.70789473684210535</v>
      </c>
      <c r="K23" s="6">
        <f>_xlfn.STDEV.S($I$5:I23)</f>
        <v>6.0606100478455792E-2</v>
      </c>
      <c r="L23" s="6">
        <f t="shared" si="1"/>
        <v>1.6766394216785758</v>
      </c>
      <c r="M23" s="10">
        <v>0.67868353146260574</v>
      </c>
      <c r="N23" s="40"/>
      <c r="O23" s="40"/>
    </row>
    <row r="24" spans="1:15" x14ac:dyDescent="0.25">
      <c r="A24" s="75">
        <v>20</v>
      </c>
      <c r="B24" s="4">
        <v>45536</v>
      </c>
      <c r="C24" s="83" t="s">
        <v>14</v>
      </c>
      <c r="D24" s="5">
        <v>0.22</v>
      </c>
      <c r="E24" s="6">
        <f>AVERAGE($D$5:D24)</f>
        <v>0.24100000000000002</v>
      </c>
      <c r="F24" s="6">
        <f>_xlfn.STDEV.S($D$5:D24)</f>
        <v>2.6930710311737636E-2</v>
      </c>
      <c r="G24" s="6">
        <f t="shared" si="0"/>
        <v>-0.81273409999046065</v>
      </c>
      <c r="H24" s="10">
        <f>IF($C24="IPS",_xlfn.CONFIDENCE.T(0.05,F24,$A24)+AVERAGE(D$5:D24),IF(AND(OR(G24&gt;2,G24&lt;-2),AND(H22="Test subsequent RS",H23="Test subsequent RS")),"New IPS Required",(IF(OR(G24&gt;2,G24&lt;-2),"Test subsequent RS",_xlfn.CONFIDENCE.T(0.05,F24,$A24)+AVERAGE(D$5:D24)))))</f>
        <v>0.25360396040101474</v>
      </c>
      <c r="I24" s="5">
        <v>0.6</v>
      </c>
      <c r="J24" s="6">
        <f>AVERAGE($I$5:I24)</f>
        <v>0.70250000000000001</v>
      </c>
      <c r="K24" s="6">
        <f>_xlfn.STDEV.S($I$5:I24)</f>
        <v>6.3732582760022832E-2</v>
      </c>
      <c r="L24" s="6">
        <f t="shared" si="1"/>
        <v>-1.7802619866701326</v>
      </c>
      <c r="M24" s="10">
        <v>0.67267223310995949</v>
      </c>
      <c r="N24" s="40"/>
      <c r="O24" s="40"/>
    </row>
    <row r="25" spans="1:15" x14ac:dyDescent="0.25">
      <c r="A25" s="75">
        <v>21</v>
      </c>
      <c r="B25" s="4">
        <v>45566</v>
      </c>
      <c r="C25" s="83" t="s">
        <v>14</v>
      </c>
      <c r="D25" s="5">
        <v>0.27</v>
      </c>
      <c r="E25" s="6">
        <f>AVERAGE($D$5:D25)</f>
        <v>0.24238095238095236</v>
      </c>
      <c r="F25" s="6">
        <f>_xlfn.STDEV.S($D$5:D25)</f>
        <v>2.7000881819815036E-2</v>
      </c>
      <c r="G25" s="6">
        <f t="shared" si="0"/>
        <v>1.076837545846701</v>
      </c>
      <c r="H25" s="10">
        <f>IF($C25="IPS",_xlfn.CONFIDENCE.T(0.05,F25,$A25)+AVERAGE(D$5:D25),IF(AND(OR(G25&gt;2,G25&lt;-2),AND(H23="Test subsequent RS",H24="Test subsequent RS")),"New IPS Required",(IF(OR(G25&gt;2,G25&lt;-2),"Test subsequent RS",_xlfn.CONFIDENCE.T(0.05,F25,$A25)+AVERAGE(D$5:D25)))))</f>
        <v>0.25467160642995706</v>
      </c>
      <c r="I25" s="5">
        <v>0.8</v>
      </c>
      <c r="J25" s="6">
        <f>AVERAGE($I$5:I25)</f>
        <v>0.70714285714285718</v>
      </c>
      <c r="K25" s="6">
        <f>_xlfn.STDEV.S($I$5:I25)</f>
        <v>6.5661469458340421E-2</v>
      </c>
      <c r="L25" s="6">
        <f t="shared" si="1"/>
        <v>1.5298297319461263</v>
      </c>
      <c r="M25" s="10">
        <v>0.67725411458817864</v>
      </c>
      <c r="N25" s="40"/>
      <c r="O25" s="40"/>
    </row>
    <row r="26" spans="1:15" x14ac:dyDescent="0.25">
      <c r="A26" s="75">
        <v>22</v>
      </c>
      <c r="B26" s="4">
        <v>45597</v>
      </c>
      <c r="C26" s="83" t="s">
        <v>14</v>
      </c>
      <c r="D26" s="5">
        <v>0.23</v>
      </c>
      <c r="E26" s="6">
        <f>AVERAGE($D$5:D26)</f>
        <v>0.24181818181818182</v>
      </c>
      <c r="F26" s="6">
        <f>_xlfn.STDEV.S($D$5:D26)</f>
        <v>2.6482044885142261E-2</v>
      </c>
      <c r="G26" s="6">
        <f t="shared" si="0"/>
        <v>-0.45853881601253449</v>
      </c>
      <c r="H26" s="10">
        <f>IF($C26="IPS",_xlfn.CONFIDENCE.T(0.05,F26,$A26)+AVERAGE(D$5:D26),IF(AND(OR(G26&gt;2,G26&lt;-2),AND(H24="Test subsequent RS",H25="Test subsequent RS")),"New IPS Required",(IF(OR(G26&gt;2,G26&lt;-2),"Test subsequent RS",_xlfn.CONFIDENCE.T(0.05,F26,$A26)+AVERAGE(D$5:D26)))))</f>
        <v>0.25355966274436625</v>
      </c>
      <c r="I26" s="5">
        <v>0.75</v>
      </c>
      <c r="J26" s="6">
        <f>AVERAGE($I$5:I26)</f>
        <v>0.70909090909090911</v>
      </c>
      <c r="K26" s="6">
        <f>_xlfn.STDEV.S($I$5:I26)</f>
        <v>6.47271997664845E-2</v>
      </c>
      <c r="L26" s="6">
        <f t="shared" si="1"/>
        <v>0.6526985035620313</v>
      </c>
      <c r="M26" s="10">
        <v>0.68039247644495049</v>
      </c>
      <c r="N26" s="40"/>
      <c r="O26" s="40"/>
    </row>
    <row r="27" spans="1:15" x14ac:dyDescent="0.25">
      <c r="A27" s="75">
        <v>23</v>
      </c>
      <c r="B27" s="4">
        <v>45627</v>
      </c>
      <c r="C27" s="83" t="s">
        <v>14</v>
      </c>
      <c r="D27" s="5">
        <v>0.27</v>
      </c>
      <c r="E27" s="6">
        <f>AVERAGE($D$5:D27)</f>
        <v>0.24304347826086956</v>
      </c>
      <c r="F27" s="6">
        <f>_xlfn.STDEV.S($D$5:D27)</f>
        <v>2.653210449945417E-2</v>
      </c>
      <c r="G27" s="6">
        <f t="shared" si="0"/>
        <v>1.0641858777918465</v>
      </c>
      <c r="H27" s="10">
        <f>IF($C27="IPS",_xlfn.CONFIDENCE.T(0.05,F27,$A27)+AVERAGE(D$5:D27),IF(AND(OR(G27&gt;2,G27&lt;-2),AND(H25="Test subsequent RS",H26="Test subsequent RS")),"New IPS Required",(IF(OR(G27&gt;2,G27&lt;-2),"Test subsequent RS",_xlfn.CONFIDENCE.T(0.05,F27,$A27)+AVERAGE(D$5:D27)))))</f>
        <v>0.25451682061844788</v>
      </c>
      <c r="I27" s="5">
        <v>0.76</v>
      </c>
      <c r="J27" s="6">
        <f>AVERAGE($I$5:I27)</f>
        <v>0.71130434782608709</v>
      </c>
      <c r="K27" s="6">
        <f>_xlfn.STDEV.S($I$5:I27)</f>
        <v>6.412376866271885E-2</v>
      </c>
      <c r="L27" s="6">
        <f t="shared" si="1"/>
        <v>0.78651774049788936</v>
      </c>
      <c r="M27" s="10">
        <v>0.68357515087751253</v>
      </c>
      <c r="N27" s="40"/>
      <c r="O27" s="40"/>
    </row>
    <row r="28" spans="1:15" x14ac:dyDescent="0.25">
      <c r="A28" s="75">
        <v>24</v>
      </c>
      <c r="B28" s="4">
        <v>45658</v>
      </c>
      <c r="C28" s="83" t="s">
        <v>14</v>
      </c>
      <c r="D28" s="5">
        <v>0.25</v>
      </c>
      <c r="E28" s="6">
        <f>AVERAGE($D$5:D28)</f>
        <v>0.24333333333333332</v>
      </c>
      <c r="F28" s="6">
        <f>_xlfn.STDEV.S($D$5:D28)</f>
        <v>2.5987734007423244E-2</v>
      </c>
      <c r="G28" s="6">
        <f t="shared" si="0"/>
        <v>0.26219261043817904</v>
      </c>
      <c r="H28" s="10">
        <f>IF($C28="IPS",_xlfn.CONFIDENCE.T(0.05,F28,$A28)+AVERAGE(D$5:D28),IF(AND(OR(G28&gt;2,G28&lt;-2),AND(H26="Test subsequent RS",H27="Test subsequent RS")),"New IPS Required",(IF(OR(G28&gt;2,G28&lt;-2),"Test subsequent RS",_xlfn.CONFIDENCE.T(0.05,F28,$A28)+AVERAGE(D$5:D28)))))</f>
        <v>0.254306990988033</v>
      </c>
      <c r="I28" s="5">
        <v>0.72</v>
      </c>
      <c r="J28" s="6">
        <f>AVERAGE($I$5:I28)</f>
        <v>0.71166666666666678</v>
      </c>
      <c r="K28" s="6">
        <f>_xlfn.STDEV.S($I$5:I28)</f>
        <v>6.2739396586658142E-2</v>
      </c>
      <c r="L28" s="6">
        <f t="shared" si="1"/>
        <v>0.13560731621453309</v>
      </c>
      <c r="M28" s="10">
        <v>0.68517414294729362</v>
      </c>
      <c r="N28" s="40"/>
      <c r="O28" s="40"/>
    </row>
    <row r="29" spans="1:15" x14ac:dyDescent="0.25">
      <c r="A29" s="75">
        <v>25</v>
      </c>
      <c r="B29" s="4">
        <v>45689</v>
      </c>
      <c r="C29" s="83" t="s">
        <v>14</v>
      </c>
      <c r="D29" s="5">
        <v>0.3</v>
      </c>
      <c r="E29" s="6">
        <f>AVERAGE($D$5:D29)</f>
        <v>0.24559999999999998</v>
      </c>
      <c r="F29" s="6">
        <f>_xlfn.STDEV.S($D$5:D29)</f>
        <v>2.7850792927072553E-2</v>
      </c>
      <c r="G29" s="6">
        <f t="shared" si="0"/>
        <v>2.180515879163615</v>
      </c>
      <c r="H29" s="10" t="str">
        <f>IF($C29="IPS",_xlfn.CONFIDENCE.T(0.05,F29,$A29)+AVERAGE(D$5:D29),IF(AND(OR(G29&gt;2,G29&lt;-2),AND(H27="Test subsequent RS",H28="Test subsequent RS")),"New IPS Required",(IF(OR(G29&gt;2,G29&lt;-2),"Test subsequent RS",_xlfn.CONFIDENCE.T(0.05,F29,$A29)+AVERAGE(D$5:D29)))))</f>
        <v>Test subsequent RS</v>
      </c>
      <c r="I29" s="5">
        <v>0.71</v>
      </c>
      <c r="J29" s="6">
        <f>AVERAGE($I$5:I29)</f>
        <v>0.71160000000000012</v>
      </c>
      <c r="K29" s="6">
        <f>_xlfn.STDEV.S($I$5:I29)</f>
        <v>6.141932377789041E-2</v>
      </c>
      <c r="L29" s="6">
        <f t="shared" si="1"/>
        <v>-2.656491387137825E-2</v>
      </c>
      <c r="M29" s="10">
        <v>0.6862473491997293</v>
      </c>
      <c r="N29" s="40"/>
      <c r="O29" s="40"/>
    </row>
    <row r="30" spans="1:15" x14ac:dyDescent="0.25">
      <c r="A30" s="75">
        <v>26</v>
      </c>
      <c r="B30" s="4">
        <v>45690</v>
      </c>
      <c r="C30" s="83" t="s">
        <v>14</v>
      </c>
      <c r="D30" s="5">
        <v>0.22</v>
      </c>
      <c r="E30" s="6">
        <f>AVERAGE($D$5:D30)</f>
        <v>0.2446153846153846</v>
      </c>
      <c r="F30" s="6">
        <f>_xlfn.STDEV.S($D$5:D30)</f>
        <v>2.7746101597272463E-2</v>
      </c>
      <c r="G30" s="6">
        <f t="shared" si="0"/>
        <v>-0.89785947965560542</v>
      </c>
      <c r="H30" s="10">
        <f>IF($C30="IPS",_xlfn.CONFIDENCE.T(0.05,F30,$A30)+AVERAGE(D$5:D30),IF(AND(OR(G30&gt;2,G30&lt;-2),AND(H28="Test subsequent RS",H29="Test subsequent RS")),"New IPS Required",(IF(OR(G30&gt;2,G30&lt;-2),"Test subsequent RS",_xlfn.CONFIDENCE.T(0.05,F30,$A30)+AVERAGE(D$5:D30)))))</f>
        <v>0.25582227758291681</v>
      </c>
      <c r="I30" s="5">
        <v>0.6</v>
      </c>
      <c r="J30" s="6">
        <f>AVERAGE($I$5:I30)</f>
        <v>0.70730769230769241</v>
      </c>
      <c r="K30" s="6">
        <f>_xlfn.STDEV.S($I$5:I30)</f>
        <v>6.4034846282797778E-2</v>
      </c>
      <c r="L30" s="6">
        <f t="shared" si="1"/>
        <v>-1.8170177256196633</v>
      </c>
      <c r="M30" s="10">
        <v>0.68144345815689411</v>
      </c>
      <c r="N30" s="40"/>
      <c r="O30" s="40"/>
    </row>
    <row r="31" spans="1:15" x14ac:dyDescent="0.25">
      <c r="A31" s="75">
        <v>27</v>
      </c>
      <c r="B31" s="4">
        <v>45691</v>
      </c>
      <c r="C31" s="83" t="s">
        <v>14</v>
      </c>
      <c r="D31" s="5">
        <v>0.28000000000000003</v>
      </c>
      <c r="E31" s="6">
        <f>AVERAGE($D$5:D31)</f>
        <v>0.24592592592592591</v>
      </c>
      <c r="F31" s="6">
        <f>_xlfn.STDEV.S($D$5:D31)</f>
        <v>2.8046562830580327E-2</v>
      </c>
      <c r="G31" s="6">
        <f t="shared" si="0"/>
        <v>1.2753004331280131</v>
      </c>
      <c r="H31" s="10">
        <f>IF($C31="IPS",_xlfn.CONFIDENCE.T(0.05,F31,$A31)+AVERAGE(D$5:D31),IF(AND(OR(G31&gt;2,G31&lt;-2),AND(H29="Test subsequent RS",H30="Test subsequent RS")),"New IPS Required",(IF(OR(G31&gt;2,G31&lt;-2),"Test subsequent RS",_xlfn.CONFIDENCE.T(0.05,F31,$A31)+AVERAGE(D$5:D31)))))</f>
        <v>0.25702077666569217</v>
      </c>
      <c r="I31" s="5">
        <v>0.59</v>
      </c>
      <c r="J31" s="6">
        <f>AVERAGE($I$5:I31)</f>
        <v>0.70296296296296312</v>
      </c>
      <c r="K31" s="6">
        <f>_xlfn.STDEV.S($I$5:I31)</f>
        <v>6.6726468904188638E-2</v>
      </c>
      <c r="L31" s="6">
        <f t="shared" si="1"/>
        <v>-1.8319352527157671</v>
      </c>
      <c r="M31" s="10">
        <v>0.67656685099175129</v>
      </c>
      <c r="N31" s="40"/>
      <c r="O31" s="40"/>
    </row>
    <row r="32" spans="1:15" x14ac:dyDescent="0.25">
      <c r="A32" s="75">
        <v>28</v>
      </c>
      <c r="B32" s="4">
        <v>45717</v>
      </c>
      <c r="C32" s="83" t="s">
        <v>14</v>
      </c>
      <c r="D32" s="5">
        <v>0.28000000000000003</v>
      </c>
      <c r="E32" s="6">
        <f>AVERAGE($D$5:D32)</f>
        <v>0.24714285714285714</v>
      </c>
      <c r="F32" s="6">
        <f>_xlfn.STDEV.S($D$5:D32)</f>
        <v>2.8265558528743052E-2</v>
      </c>
      <c r="G32" s="6">
        <f t="shared" si="0"/>
        <v>1.2149108708936607</v>
      </c>
      <c r="H32" s="12">
        <f>IF($C32="IPS",_xlfn.CONFIDENCE.T(0.05,F32,$A32)+AVERAGE(D$5:D32),IF(AND(OR(G32&gt;2,G32&lt;-2),AND(H30="Test subsequent RS",H31="Test subsequent RS")),"New IPS Required",(IF(OR(G32&gt;2,G32&lt;-2),"Test subsequent RS",_xlfn.CONFIDENCE.T(0.05,F32,$A32)+AVERAGE(D$5:D32)))))</f>
        <v>0.2581030965485967</v>
      </c>
      <c r="I32" s="5">
        <v>0.64</v>
      </c>
      <c r="J32" s="6">
        <f>AVERAGE($I$5:I32)</f>
        <v>0.70071428571428584</v>
      </c>
      <c r="K32" s="6">
        <f>_xlfn.STDEV.S($I$5:I32)</f>
        <v>6.6551487805311546E-2</v>
      </c>
      <c r="L32" s="6">
        <f t="shared" si="1"/>
        <v>-0.94359800536381622</v>
      </c>
      <c r="M32" s="12">
        <v>0.67490831275208063</v>
      </c>
      <c r="N32" s="40"/>
      <c r="O32" s="40"/>
    </row>
    <row r="33" spans="1:15" x14ac:dyDescent="0.25">
      <c r="A33" s="75">
        <v>29</v>
      </c>
      <c r="B33" s="4">
        <v>45748</v>
      </c>
      <c r="C33" s="83" t="s">
        <v>14</v>
      </c>
      <c r="D33" s="5">
        <v>0.27</v>
      </c>
      <c r="E33" s="6">
        <f>AVERAGE($D$5:D33)</f>
        <v>0.24793103448275861</v>
      </c>
      <c r="F33" s="6">
        <f>_xlfn.STDEV.S($D$5:D33)</f>
        <v>2.8078882551130849E-2</v>
      </c>
      <c r="G33" s="6">
        <f t="shared" si="0"/>
        <v>0.80865703870311323</v>
      </c>
      <c r="H33" s="10">
        <f>IF($C33="IPS",_xlfn.CONFIDENCE.T(0.05,F33,$A33)+AVERAGE(D$5:D33),IF(AND(OR(G33&gt;2,G33&lt;-2),AND(H31="Test subsequent RS",H32="Test subsequent RS")),"New IPS Required",(IF(OR(G33&gt;2,G33&lt;-2),"Test subsequent RS",_xlfn.CONFIDENCE.T(0.05,F33,$A33)+AVERAGE(D$5:D33)))))</f>
        <v>0.25861167019425352</v>
      </c>
      <c r="I33" s="5">
        <v>0.52</v>
      </c>
      <c r="J33" s="6">
        <f>AVERAGE($I$5:I33)</f>
        <v>0.69448275862068976</v>
      </c>
      <c r="K33" s="6">
        <f>_xlfn.STDEV.S($I$5:I33)</f>
        <v>7.3464578777633516E-2</v>
      </c>
      <c r="L33" s="6">
        <f t="shared" si="1"/>
        <v>-2.7154056456700704</v>
      </c>
      <c r="M33" s="10" t="s">
        <v>37</v>
      </c>
      <c r="N33" s="40"/>
      <c r="O33" s="40"/>
    </row>
    <row r="34" spans="1:15" x14ac:dyDescent="0.25">
      <c r="A34" s="75">
        <v>30</v>
      </c>
      <c r="B34" s="4">
        <v>45749</v>
      </c>
      <c r="C34" s="83" t="s">
        <v>14</v>
      </c>
      <c r="D34" s="5">
        <v>0.27</v>
      </c>
      <c r="E34" s="6">
        <f>AVERAGE($D$5:D34)</f>
        <v>0.24866666666666665</v>
      </c>
      <c r="F34" s="6">
        <f>_xlfn.STDEV.S($D$5:D34)</f>
        <v>2.7883171705669091E-2</v>
      </c>
      <c r="G34" s="6">
        <f t="shared" si="0"/>
        <v>0.78596309796354791</v>
      </c>
      <c r="H34" s="10">
        <f>IF($C34="IPS",_xlfn.CONFIDENCE.T(0.05,F34,$A34)+AVERAGE(D$5:D34),IF(AND(OR(G34&gt;2,G34&lt;-2),AND(H32="Test subsequent RS",H33="Test subsequent RS")),"New IPS Required",(IF(OR(G34&gt;2,G34&lt;-2),"Test subsequent RS",_xlfn.CONFIDENCE.T(0.05,F34,$A34)+AVERAGE(D$5:D34)))))</f>
        <v>0.2590784140938433</v>
      </c>
      <c r="I34" s="5">
        <v>0.52</v>
      </c>
      <c r="J34" s="6">
        <f>AVERAGE($I$5:I34)</f>
        <v>0.68866666666666676</v>
      </c>
      <c r="K34" s="6">
        <f>_xlfn.STDEV.S($I$5:I34)</f>
        <v>7.8903403769650701E-2</v>
      </c>
      <c r="L34" s="6">
        <f t="shared" si="1"/>
        <v>-2.7154056456700704</v>
      </c>
      <c r="M34" s="10" t="s">
        <v>37</v>
      </c>
      <c r="N34" s="40"/>
      <c r="O34" s="40"/>
    </row>
    <row r="35" spans="1:15" ht="15" customHeight="1" x14ac:dyDescent="0.25">
      <c r="A35" s="75">
        <v>31</v>
      </c>
      <c r="B35" s="4">
        <v>45750</v>
      </c>
      <c r="C35" s="83" t="s">
        <v>14</v>
      </c>
      <c r="D35" s="5">
        <v>0.27</v>
      </c>
      <c r="E35" s="6">
        <f>AVERAGE($D$5:D35)</f>
        <v>0.24935483870967737</v>
      </c>
      <c r="F35" s="6">
        <f>_xlfn.STDEV.S($D$5:D35)</f>
        <v>2.7680978290873369E-2</v>
      </c>
      <c r="G35" s="6">
        <f t="shared" si="0"/>
        <v>0.76509708287583245</v>
      </c>
      <c r="H35" s="10">
        <f>IF($C35="IPS",_xlfn.CONFIDENCE.T(0.05,F35,$A35)+AVERAGE(D$5:D35),IF(AND(OR(G35&gt;2,G35&lt;-2),AND(H33="Test subsequent RS",H34="Test subsequent RS")),"New IPS Required",(IF(OR(G35&gt;2,G35&lt;-2),"Test subsequent RS",_xlfn.CONFIDENCE.T(0.05,F35,$A35)+AVERAGE(D$5:D35)))))</f>
        <v>0.25950830351941812</v>
      </c>
      <c r="I35" s="5">
        <v>0.51</v>
      </c>
      <c r="J35" s="6">
        <f>AVERAGE($I$5:I35)</f>
        <v>0.6829032258064518</v>
      </c>
      <c r="K35" s="6">
        <f>_xlfn.STDEV.S($I$5:I35)</f>
        <v>8.3952111285226075E-2</v>
      </c>
      <c r="L35" s="6">
        <f t="shared" si="1"/>
        <v>-2.8656652466162407</v>
      </c>
      <c r="M35" s="10" t="s">
        <v>38</v>
      </c>
      <c r="N35" s="40"/>
      <c r="O35" s="40"/>
    </row>
    <row r="36" spans="1:15" x14ac:dyDescent="0.25">
      <c r="A36" s="75">
        <v>32</v>
      </c>
      <c r="B36" s="4"/>
      <c r="C36" s="83"/>
      <c r="D36" s="5"/>
      <c r="E36" s="6"/>
      <c r="F36" s="6"/>
      <c r="G36" s="6"/>
      <c r="H36" s="10"/>
      <c r="I36" s="5"/>
      <c r="J36" s="6"/>
      <c r="K36" s="6"/>
      <c r="L36" s="6"/>
      <c r="M36" s="10"/>
      <c r="N36" s="40"/>
      <c r="O36" s="40"/>
    </row>
    <row r="37" spans="1:15" x14ac:dyDescent="0.25">
      <c r="A37" s="75">
        <v>33</v>
      </c>
      <c r="B37" s="4"/>
      <c r="C37" s="83"/>
      <c r="D37" s="5"/>
      <c r="E37" s="6"/>
      <c r="F37" s="6"/>
      <c r="G37" s="6"/>
      <c r="H37" s="10"/>
      <c r="I37" s="5"/>
      <c r="J37" s="6"/>
      <c r="K37" s="6"/>
      <c r="L37" s="6"/>
      <c r="M37" s="10"/>
      <c r="N37" s="40"/>
      <c r="O37" s="40"/>
    </row>
    <row r="38" spans="1:15" x14ac:dyDescent="0.25">
      <c r="A38" s="75">
        <v>34</v>
      </c>
      <c r="B38" s="4"/>
      <c r="C38" s="83"/>
      <c r="D38" s="5"/>
      <c r="E38" s="6"/>
      <c r="F38" s="6"/>
      <c r="G38" s="6"/>
      <c r="H38" s="10"/>
      <c r="I38" s="5"/>
      <c r="J38" s="6"/>
      <c r="K38" s="6"/>
      <c r="L38" s="6"/>
      <c r="M38" s="10"/>
      <c r="N38" s="40"/>
      <c r="O38" s="40"/>
    </row>
    <row r="39" spans="1:15" x14ac:dyDescent="0.25">
      <c r="A39" s="75">
        <v>35</v>
      </c>
      <c r="B39" s="4"/>
      <c r="C39" s="83"/>
      <c r="D39" s="5"/>
      <c r="E39" s="6"/>
      <c r="F39" s="6"/>
      <c r="G39" s="6"/>
      <c r="H39" s="10"/>
      <c r="I39" s="5"/>
      <c r="J39" s="6"/>
      <c r="K39" s="6"/>
      <c r="L39" s="6"/>
      <c r="M39" s="10"/>
      <c r="N39" s="40"/>
      <c r="O39" s="40"/>
    </row>
    <row r="40" spans="1:15" x14ac:dyDescent="0.25">
      <c r="A40" s="75">
        <v>36</v>
      </c>
      <c r="B40" s="4"/>
      <c r="C40" s="83"/>
      <c r="D40" s="5"/>
      <c r="E40" s="6"/>
      <c r="F40" s="6"/>
      <c r="G40" s="6"/>
      <c r="H40" s="10"/>
      <c r="I40" s="5"/>
      <c r="J40" s="6"/>
      <c r="K40" s="6"/>
      <c r="L40" s="6"/>
      <c r="M40" s="10"/>
      <c r="N40" s="40"/>
      <c r="O40" s="40"/>
    </row>
    <row r="41" spans="1:15" x14ac:dyDescent="0.25">
      <c r="A41" s="75">
        <v>37</v>
      </c>
      <c r="B41" s="4"/>
      <c r="C41" s="83"/>
      <c r="D41" s="5"/>
      <c r="E41" s="6"/>
      <c r="F41" s="6"/>
      <c r="G41" s="6"/>
      <c r="H41" s="10"/>
      <c r="I41" s="5"/>
      <c r="J41" s="6"/>
      <c r="K41" s="6"/>
      <c r="L41" s="6"/>
      <c r="M41" s="10"/>
      <c r="N41" s="40"/>
      <c r="O41" s="40"/>
    </row>
    <row r="42" spans="1:15" x14ac:dyDescent="0.25">
      <c r="A42" s="75">
        <v>38</v>
      </c>
      <c r="B42" s="4"/>
      <c r="C42" s="83"/>
      <c r="D42" s="5"/>
      <c r="E42" s="6"/>
      <c r="F42" s="6"/>
      <c r="G42" s="6"/>
      <c r="H42" s="10"/>
      <c r="I42" s="5"/>
      <c r="J42" s="6"/>
      <c r="K42" s="6"/>
      <c r="L42" s="6"/>
      <c r="M42" s="10"/>
      <c r="N42" s="40"/>
      <c r="O42" s="40"/>
    </row>
    <row r="43" spans="1:15" x14ac:dyDescent="0.25">
      <c r="A43" s="75">
        <v>39</v>
      </c>
      <c r="B43" s="4"/>
      <c r="C43" s="83"/>
      <c r="D43" s="5"/>
      <c r="E43" s="6"/>
      <c r="F43" s="6"/>
      <c r="G43" s="6"/>
      <c r="H43" s="10"/>
      <c r="I43" s="5"/>
      <c r="J43" s="6"/>
      <c r="K43" s="6"/>
      <c r="L43" s="6"/>
      <c r="M43" s="10"/>
      <c r="N43" s="40"/>
      <c r="O43" s="40"/>
    </row>
    <row r="44" spans="1:15" x14ac:dyDescent="0.25">
      <c r="A44" s="75">
        <v>40</v>
      </c>
      <c r="B44" s="4"/>
      <c r="C44" s="83"/>
      <c r="D44" s="5"/>
      <c r="E44" s="6"/>
      <c r="F44" s="6"/>
      <c r="G44" s="6"/>
      <c r="H44" s="10"/>
      <c r="I44" s="5"/>
      <c r="J44" s="6"/>
      <c r="K44" s="6"/>
      <c r="L44" s="6"/>
      <c r="M44" s="10"/>
      <c r="N44" s="40"/>
      <c r="O44" s="40"/>
    </row>
    <row r="45" spans="1:15" x14ac:dyDescent="0.25">
      <c r="A45" s="75">
        <v>41</v>
      </c>
      <c r="B45" s="4"/>
      <c r="C45" s="83"/>
      <c r="D45" s="5"/>
      <c r="E45" s="6"/>
      <c r="F45" s="6"/>
      <c r="G45" s="6"/>
      <c r="H45" s="10"/>
      <c r="I45" s="5"/>
      <c r="J45" s="6"/>
      <c r="K45" s="6"/>
      <c r="L45" s="6"/>
      <c r="M45" s="10"/>
      <c r="N45" s="40"/>
      <c r="O45" s="40"/>
    </row>
    <row r="46" spans="1:15" x14ac:dyDescent="0.25">
      <c r="A46" s="75">
        <v>42</v>
      </c>
      <c r="B46" s="4"/>
      <c r="C46" s="83"/>
      <c r="D46" s="5"/>
      <c r="E46" s="6"/>
      <c r="F46" s="6"/>
      <c r="G46" s="6"/>
      <c r="H46" s="10"/>
      <c r="I46" s="5"/>
      <c r="J46" s="6"/>
      <c r="K46" s="6"/>
      <c r="L46" s="6"/>
      <c r="M46" s="10"/>
      <c r="N46" s="40"/>
      <c r="O46" s="40"/>
    </row>
    <row r="47" spans="1:15" x14ac:dyDescent="0.25">
      <c r="A47" s="75">
        <v>43</v>
      </c>
      <c r="B47" s="4"/>
      <c r="C47" s="83"/>
      <c r="D47" s="5"/>
      <c r="E47" s="6"/>
      <c r="F47" s="6"/>
      <c r="G47" s="6"/>
      <c r="H47" s="10"/>
      <c r="I47" s="5"/>
      <c r="J47" s="6"/>
      <c r="K47" s="6"/>
      <c r="L47" s="6"/>
      <c r="M47" s="10"/>
      <c r="N47" s="40"/>
      <c r="O47" s="40"/>
    </row>
    <row r="48" spans="1:15" x14ac:dyDescent="0.25">
      <c r="A48" s="75">
        <v>44</v>
      </c>
      <c r="B48" s="4"/>
      <c r="C48" s="83"/>
      <c r="D48" s="5"/>
      <c r="E48" s="6"/>
      <c r="F48" s="6"/>
      <c r="G48" s="6"/>
      <c r="H48" s="10"/>
      <c r="I48" s="5"/>
      <c r="J48" s="6"/>
      <c r="K48" s="6"/>
      <c r="L48" s="6"/>
      <c r="M48" s="10"/>
      <c r="N48" s="40"/>
      <c r="O48" s="40"/>
    </row>
    <row r="49" spans="1:15" x14ac:dyDescent="0.25">
      <c r="A49" s="75">
        <v>45</v>
      </c>
      <c r="B49" s="4"/>
      <c r="C49" s="83"/>
      <c r="D49" s="5"/>
      <c r="E49" s="6"/>
      <c r="F49" s="6"/>
      <c r="G49" s="6"/>
      <c r="H49" s="10"/>
      <c r="I49" s="5"/>
      <c r="J49" s="6"/>
      <c r="K49" s="6"/>
      <c r="L49" s="6"/>
      <c r="M49" s="10"/>
      <c r="N49" s="40"/>
      <c r="O49" s="40"/>
    </row>
    <row r="50" spans="1:15" x14ac:dyDescent="0.25">
      <c r="A50" s="75">
        <v>46</v>
      </c>
      <c r="B50" s="4"/>
      <c r="C50" s="83"/>
      <c r="D50" s="5"/>
      <c r="E50" s="6"/>
      <c r="F50" s="6"/>
      <c r="G50" s="6"/>
      <c r="H50" s="10"/>
      <c r="I50" s="5"/>
      <c r="J50" s="6"/>
      <c r="K50" s="6"/>
      <c r="L50" s="6"/>
      <c r="M50" s="10"/>
      <c r="N50" s="40"/>
      <c r="O50" s="40"/>
    </row>
    <row r="51" spans="1:15" x14ac:dyDescent="0.25">
      <c r="A51" s="75">
        <v>47</v>
      </c>
      <c r="B51" s="4"/>
      <c r="C51" s="83"/>
      <c r="D51" s="5"/>
      <c r="E51" s="6"/>
      <c r="F51" s="6"/>
      <c r="G51" s="6"/>
      <c r="H51" s="10"/>
      <c r="I51" s="5"/>
      <c r="J51" s="6"/>
      <c r="K51" s="6"/>
      <c r="L51" s="6"/>
      <c r="M51" s="10"/>
      <c r="N51" s="40"/>
      <c r="O51" s="40"/>
    </row>
    <row r="52" spans="1:15" x14ac:dyDescent="0.25">
      <c r="A52" s="75">
        <v>48</v>
      </c>
      <c r="B52" s="4"/>
      <c r="C52" s="83"/>
      <c r="D52" s="5"/>
      <c r="E52" s="6"/>
      <c r="F52" s="6"/>
      <c r="G52" s="6"/>
      <c r="H52" s="10"/>
      <c r="I52" s="5"/>
      <c r="J52" s="6"/>
      <c r="K52" s="6"/>
      <c r="L52" s="6"/>
      <c r="M52" s="10"/>
      <c r="N52" s="40"/>
      <c r="O52" s="40"/>
    </row>
    <row r="53" spans="1:15" x14ac:dyDescent="0.25">
      <c r="A53" s="75">
        <v>49</v>
      </c>
      <c r="B53" s="4"/>
      <c r="C53" s="83"/>
      <c r="D53" s="5"/>
      <c r="E53" s="6"/>
      <c r="F53" s="6"/>
      <c r="G53" s="6"/>
      <c r="H53" s="10"/>
      <c r="I53" s="5"/>
      <c r="J53" s="6"/>
      <c r="K53" s="6"/>
      <c r="L53" s="6"/>
      <c r="M53" s="10"/>
      <c r="N53" s="40"/>
      <c r="O53" s="40"/>
    </row>
    <row r="54" spans="1:15" x14ac:dyDescent="0.25">
      <c r="A54" s="75">
        <v>50</v>
      </c>
      <c r="B54" s="4"/>
      <c r="C54" s="83"/>
      <c r="D54" s="5"/>
      <c r="E54" s="6"/>
      <c r="F54" s="6"/>
      <c r="G54" s="6"/>
      <c r="H54" s="10"/>
      <c r="I54" s="5"/>
      <c r="J54" s="6"/>
      <c r="K54" s="6"/>
      <c r="L54" s="6"/>
      <c r="M54" s="10"/>
      <c r="N54" s="40"/>
      <c r="O54" s="40"/>
    </row>
    <row r="55" spans="1:15" x14ac:dyDescent="0.25">
      <c r="A55" s="75">
        <v>51</v>
      </c>
      <c r="B55" s="4"/>
      <c r="C55" s="83"/>
      <c r="D55" s="5"/>
      <c r="E55" s="6"/>
      <c r="F55" s="6"/>
      <c r="G55" s="6"/>
      <c r="H55" s="10"/>
      <c r="I55" s="5"/>
      <c r="J55" s="6"/>
      <c r="K55" s="6"/>
      <c r="L55" s="6"/>
      <c r="M55" s="10"/>
      <c r="N55" s="40"/>
      <c r="O55" s="40"/>
    </row>
    <row r="56" spans="1:15" x14ac:dyDescent="0.25">
      <c r="A56" s="75">
        <v>52</v>
      </c>
      <c r="B56" s="4"/>
      <c r="C56" s="83"/>
      <c r="D56" s="5"/>
      <c r="E56" s="6"/>
      <c r="F56" s="6"/>
      <c r="G56" s="6"/>
      <c r="H56" s="10"/>
      <c r="I56" s="5"/>
      <c r="J56" s="6"/>
      <c r="K56" s="6"/>
      <c r="L56" s="6"/>
      <c r="M56" s="10"/>
      <c r="N56" s="40"/>
      <c r="O56" s="40"/>
    </row>
    <row r="57" spans="1:15" x14ac:dyDescent="0.25">
      <c r="A57" s="75">
        <v>53</v>
      </c>
      <c r="B57" s="4"/>
      <c r="C57" s="83"/>
      <c r="D57" s="5"/>
      <c r="E57" s="6"/>
      <c r="F57" s="6"/>
      <c r="G57" s="6"/>
      <c r="H57" s="10"/>
      <c r="I57" s="5"/>
      <c r="J57" s="6"/>
      <c r="K57" s="6"/>
      <c r="L57" s="6"/>
      <c r="M57" s="10"/>
      <c r="N57" s="40"/>
      <c r="O57" s="40"/>
    </row>
    <row r="58" spans="1:15" x14ac:dyDescent="0.25">
      <c r="A58" s="75">
        <v>54</v>
      </c>
      <c r="B58" s="4"/>
      <c r="C58" s="83"/>
      <c r="D58" s="5"/>
      <c r="E58" s="6"/>
      <c r="F58" s="6"/>
      <c r="G58" s="6"/>
      <c r="H58" s="10"/>
      <c r="I58" s="5"/>
      <c r="J58" s="6"/>
      <c r="K58" s="6"/>
      <c r="L58" s="6"/>
      <c r="M58" s="10"/>
      <c r="N58" s="40"/>
      <c r="O58" s="40"/>
    </row>
    <row r="59" spans="1:15" x14ac:dyDescent="0.25">
      <c r="A59" s="75">
        <v>55</v>
      </c>
      <c r="B59" s="4"/>
      <c r="C59" s="83"/>
      <c r="D59" s="5"/>
      <c r="E59" s="6"/>
      <c r="F59" s="6"/>
      <c r="G59" s="6"/>
      <c r="H59" s="10"/>
      <c r="I59" s="5"/>
      <c r="J59" s="6"/>
      <c r="K59" s="6"/>
      <c r="L59" s="6"/>
      <c r="M59" s="10"/>
      <c r="N59" s="40"/>
      <c r="O59" s="40"/>
    </row>
    <row r="60" spans="1:15" x14ac:dyDescent="0.25">
      <c r="A60" s="75">
        <v>56</v>
      </c>
      <c r="B60" s="4"/>
      <c r="C60" s="83"/>
      <c r="D60" s="5"/>
      <c r="E60" s="6"/>
      <c r="F60" s="6"/>
      <c r="G60" s="6"/>
      <c r="H60" s="10"/>
      <c r="I60" s="5"/>
      <c r="J60" s="6"/>
      <c r="K60" s="6"/>
      <c r="L60" s="6"/>
      <c r="M60" s="10"/>
      <c r="N60" s="40"/>
      <c r="O60" s="40"/>
    </row>
    <row r="61" spans="1:15" x14ac:dyDescent="0.25">
      <c r="A61" s="75">
        <v>57</v>
      </c>
      <c r="B61" s="4"/>
      <c r="C61" s="83"/>
      <c r="D61" s="5"/>
      <c r="E61" s="6"/>
      <c r="F61" s="6"/>
      <c r="G61" s="6"/>
      <c r="H61" s="10"/>
      <c r="I61" s="5"/>
      <c r="J61" s="6"/>
      <c r="K61" s="6"/>
      <c r="L61" s="6"/>
      <c r="M61" s="10"/>
      <c r="N61" s="40"/>
      <c r="O61" s="40"/>
    </row>
    <row r="62" spans="1:15" x14ac:dyDescent="0.25">
      <c r="A62" s="75">
        <v>58</v>
      </c>
      <c r="B62" s="4"/>
      <c r="C62" s="83"/>
      <c r="D62" s="5"/>
      <c r="E62" s="6"/>
      <c r="F62" s="6"/>
      <c r="G62" s="6"/>
      <c r="H62" s="10"/>
      <c r="I62" s="5"/>
      <c r="J62" s="6"/>
      <c r="K62" s="6"/>
      <c r="L62" s="6"/>
      <c r="M62" s="10"/>
      <c r="N62" s="40"/>
      <c r="O62" s="40"/>
    </row>
    <row r="63" spans="1:15" x14ac:dyDescent="0.25">
      <c r="A63" s="75">
        <v>59</v>
      </c>
      <c r="B63" s="4"/>
      <c r="C63" s="83"/>
      <c r="D63" s="5"/>
      <c r="E63" s="6"/>
      <c r="F63" s="6"/>
      <c r="G63" s="6"/>
      <c r="H63" s="10"/>
      <c r="I63" s="5"/>
      <c r="J63" s="6"/>
      <c r="K63" s="6"/>
      <c r="L63" s="6"/>
      <c r="M63" s="10"/>
      <c r="N63" s="40"/>
      <c r="O63" s="40"/>
    </row>
    <row r="64" spans="1:15" x14ac:dyDescent="0.25">
      <c r="A64" s="75">
        <v>60</v>
      </c>
      <c r="B64" s="4"/>
      <c r="C64" s="83"/>
      <c r="D64" s="5"/>
      <c r="E64" s="6"/>
      <c r="F64" s="6"/>
      <c r="G64" s="6"/>
      <c r="H64" s="10"/>
      <c r="I64" s="5"/>
      <c r="J64" s="6"/>
      <c r="K64" s="6"/>
      <c r="L64" s="6"/>
      <c r="M64" s="10"/>
      <c r="N64" s="40"/>
      <c r="O64" s="40"/>
    </row>
    <row r="65" spans="1:15" x14ac:dyDescent="0.25">
      <c r="A65" s="75">
        <v>61</v>
      </c>
      <c r="B65" s="4"/>
      <c r="C65" s="83"/>
      <c r="D65" s="5"/>
      <c r="E65" s="6"/>
      <c r="F65" s="6"/>
      <c r="G65" s="6"/>
      <c r="H65" s="10"/>
      <c r="I65" s="5"/>
      <c r="J65" s="6"/>
      <c r="K65" s="6"/>
      <c r="L65" s="6"/>
      <c r="M65" s="10"/>
      <c r="N65" s="40"/>
      <c r="O65" s="40"/>
    </row>
    <row r="66" spans="1:15" x14ac:dyDescent="0.25">
      <c r="A66" s="75">
        <v>62</v>
      </c>
      <c r="B66" s="4"/>
      <c r="C66" s="83"/>
      <c r="D66" s="5"/>
      <c r="E66" s="6"/>
      <c r="F66" s="6"/>
      <c r="G66" s="6"/>
      <c r="H66" s="10"/>
      <c r="I66" s="5"/>
      <c r="J66" s="6"/>
      <c r="K66" s="6"/>
      <c r="L66" s="6"/>
      <c r="M66" s="10"/>
      <c r="N66" s="40"/>
      <c r="O66" s="40"/>
    </row>
    <row r="67" spans="1:15" x14ac:dyDescent="0.25">
      <c r="A67" s="75">
        <v>63</v>
      </c>
      <c r="B67" s="4"/>
      <c r="C67" s="83"/>
      <c r="D67" s="5"/>
      <c r="E67" s="6"/>
      <c r="F67" s="6"/>
      <c r="G67" s="6"/>
      <c r="H67" s="10"/>
      <c r="I67" s="5"/>
      <c r="J67" s="6"/>
      <c r="K67" s="6"/>
      <c r="L67" s="6"/>
      <c r="M67" s="10"/>
      <c r="N67" s="40"/>
      <c r="O67" s="40"/>
    </row>
    <row r="68" spans="1:15" x14ac:dyDescent="0.25">
      <c r="A68" s="75">
        <v>64</v>
      </c>
      <c r="B68" s="4"/>
      <c r="C68" s="83"/>
      <c r="D68" s="5"/>
      <c r="E68" s="6"/>
      <c r="F68" s="6"/>
      <c r="G68" s="6"/>
      <c r="H68" s="10"/>
      <c r="I68" s="5"/>
      <c r="J68" s="6"/>
      <c r="K68" s="6"/>
      <c r="L68" s="6"/>
      <c r="M68" s="10"/>
      <c r="N68" s="40"/>
      <c r="O68" s="40"/>
    </row>
    <row r="69" spans="1:15" x14ac:dyDescent="0.25">
      <c r="A69" s="75">
        <v>65</v>
      </c>
      <c r="B69" s="4"/>
      <c r="C69" s="83"/>
      <c r="D69" s="5"/>
      <c r="E69" s="6"/>
      <c r="F69" s="6"/>
      <c r="G69" s="6"/>
      <c r="H69" s="10"/>
      <c r="I69" s="5"/>
      <c r="J69" s="6"/>
      <c r="K69" s="6"/>
      <c r="L69" s="6"/>
      <c r="M69" s="10"/>
      <c r="N69" s="40"/>
      <c r="O69" s="40"/>
    </row>
    <row r="70" spans="1:15" x14ac:dyDescent="0.25">
      <c r="A70" s="75">
        <v>66</v>
      </c>
      <c r="B70" s="4"/>
      <c r="C70" s="83"/>
      <c r="D70" s="5"/>
      <c r="E70" s="6"/>
      <c r="F70" s="6"/>
      <c r="G70" s="6"/>
      <c r="H70" s="10"/>
      <c r="I70" s="5"/>
      <c r="J70" s="6"/>
      <c r="K70" s="6"/>
      <c r="L70" s="6"/>
      <c r="M70" s="10"/>
      <c r="N70" s="40"/>
      <c r="O70" s="40"/>
    </row>
    <row r="71" spans="1:15" x14ac:dyDescent="0.25">
      <c r="A71" s="75">
        <v>67</v>
      </c>
      <c r="B71" s="4"/>
      <c r="C71" s="83"/>
      <c r="D71" s="5"/>
      <c r="E71" s="6"/>
      <c r="F71" s="6"/>
      <c r="G71" s="6"/>
      <c r="H71" s="10"/>
      <c r="I71" s="5"/>
      <c r="J71" s="6"/>
      <c r="K71" s="6"/>
      <c r="L71" s="6"/>
      <c r="M71" s="10"/>
      <c r="N71" s="40"/>
      <c r="O71" s="40"/>
    </row>
    <row r="72" spans="1:15" x14ac:dyDescent="0.25">
      <c r="A72" s="75">
        <v>68</v>
      </c>
      <c r="B72" s="4"/>
      <c r="C72" s="83"/>
      <c r="D72" s="5"/>
      <c r="E72" s="6"/>
      <c r="F72" s="6"/>
      <c r="G72" s="6"/>
      <c r="H72" s="10"/>
      <c r="I72" s="5"/>
      <c r="J72" s="6"/>
      <c r="K72" s="6"/>
      <c r="L72" s="6"/>
      <c r="M72" s="10"/>
      <c r="N72" s="40"/>
      <c r="O72" s="40"/>
    </row>
    <row r="73" spans="1:15" x14ac:dyDescent="0.25">
      <c r="A73" s="75">
        <v>69</v>
      </c>
      <c r="B73" s="4"/>
      <c r="C73" s="83"/>
      <c r="D73" s="5"/>
      <c r="E73" s="6"/>
      <c r="F73" s="6"/>
      <c r="G73" s="6"/>
      <c r="H73" s="10"/>
      <c r="I73" s="5"/>
      <c r="J73" s="6"/>
      <c r="K73" s="6"/>
      <c r="L73" s="6"/>
      <c r="M73" s="10"/>
      <c r="N73" s="40"/>
      <c r="O73" s="40"/>
    </row>
    <row r="74" spans="1:15" x14ac:dyDescent="0.25">
      <c r="A74" s="75">
        <v>70</v>
      </c>
      <c r="B74" s="4"/>
      <c r="C74" s="83"/>
      <c r="D74" s="5"/>
      <c r="E74" s="6"/>
      <c r="F74" s="6"/>
      <c r="G74" s="6"/>
      <c r="H74" s="10"/>
      <c r="I74" s="5"/>
      <c r="J74" s="6"/>
      <c r="K74" s="6"/>
      <c r="L74" s="6"/>
      <c r="M74" s="10"/>
      <c r="N74" s="40"/>
      <c r="O74" s="40"/>
    </row>
    <row r="75" spans="1:15" x14ac:dyDescent="0.25">
      <c r="A75" s="75">
        <v>71</v>
      </c>
      <c r="B75" s="4"/>
      <c r="C75" s="83"/>
      <c r="D75" s="5"/>
      <c r="E75" s="6"/>
      <c r="F75" s="6"/>
      <c r="G75" s="6"/>
      <c r="H75" s="10"/>
      <c r="I75" s="5"/>
      <c r="J75" s="6"/>
      <c r="K75" s="6"/>
      <c r="L75" s="6"/>
      <c r="M75" s="10"/>
      <c r="N75" s="40"/>
      <c r="O75" s="40"/>
    </row>
    <row r="76" spans="1:15" x14ac:dyDescent="0.25">
      <c r="A76" s="75">
        <v>72</v>
      </c>
      <c r="B76" s="4"/>
      <c r="C76" s="83"/>
      <c r="D76" s="5"/>
      <c r="E76" s="6"/>
      <c r="F76" s="6"/>
      <c r="G76" s="6"/>
      <c r="H76" s="10"/>
      <c r="I76" s="5"/>
      <c r="J76" s="6"/>
      <c r="K76" s="6"/>
      <c r="L76" s="6"/>
      <c r="M76" s="10"/>
      <c r="N76" s="40"/>
      <c r="O76" s="40"/>
    </row>
    <row r="77" spans="1:15" x14ac:dyDescent="0.25">
      <c r="A77" s="75">
        <v>73</v>
      </c>
      <c r="B77" s="4"/>
      <c r="C77" s="83"/>
      <c r="D77" s="5"/>
      <c r="E77" s="6"/>
      <c r="F77" s="6"/>
      <c r="G77" s="6"/>
      <c r="H77" s="10"/>
      <c r="I77" s="5"/>
      <c r="J77" s="6"/>
      <c r="K77" s="6"/>
      <c r="L77" s="6"/>
      <c r="M77" s="10"/>
      <c r="N77" s="40"/>
      <c r="O77" s="40"/>
    </row>
    <row r="78" spans="1:15" x14ac:dyDescent="0.25">
      <c r="A78" s="75">
        <v>74</v>
      </c>
      <c r="B78" s="4"/>
      <c r="C78" s="83"/>
      <c r="D78" s="5"/>
      <c r="E78" s="6"/>
      <c r="F78" s="6"/>
      <c r="G78" s="6"/>
      <c r="H78" s="10"/>
      <c r="I78" s="5"/>
      <c r="J78" s="6"/>
      <c r="K78" s="6"/>
      <c r="L78" s="6"/>
      <c r="M78" s="10"/>
      <c r="N78" s="40"/>
      <c r="O78" s="40"/>
    </row>
    <row r="79" spans="1:15" x14ac:dyDescent="0.25">
      <c r="A79" s="75">
        <v>75</v>
      </c>
      <c r="B79" s="4"/>
      <c r="C79" s="83"/>
      <c r="D79" s="5"/>
      <c r="E79" s="6"/>
      <c r="F79" s="6"/>
      <c r="G79" s="6"/>
      <c r="H79" s="10"/>
      <c r="I79" s="5"/>
      <c r="J79" s="6"/>
      <c r="K79" s="6"/>
      <c r="L79" s="6"/>
      <c r="M79" s="10"/>
      <c r="N79" s="40"/>
      <c r="O79" s="40"/>
    </row>
    <row r="80" spans="1:15" x14ac:dyDescent="0.25">
      <c r="A80" s="75">
        <v>76</v>
      </c>
      <c r="B80" s="4"/>
      <c r="C80" s="83"/>
      <c r="D80" s="5"/>
      <c r="E80" s="6"/>
      <c r="F80" s="6"/>
      <c r="G80" s="6"/>
      <c r="H80" s="10"/>
      <c r="I80" s="5"/>
      <c r="J80" s="6"/>
      <c r="K80" s="6"/>
      <c r="L80" s="6"/>
      <c r="M80" s="10"/>
      <c r="N80" s="40"/>
      <c r="O80" s="40"/>
    </row>
    <row r="81" spans="1:15" x14ac:dyDescent="0.25">
      <c r="A81" s="75">
        <v>77</v>
      </c>
      <c r="B81" s="4"/>
      <c r="C81" s="83"/>
      <c r="D81" s="5"/>
      <c r="E81" s="6"/>
      <c r="F81" s="6"/>
      <c r="G81" s="6"/>
      <c r="H81" s="10"/>
      <c r="I81" s="5"/>
      <c r="J81" s="6"/>
      <c r="K81" s="6"/>
      <c r="L81" s="6"/>
      <c r="M81" s="10"/>
      <c r="N81" s="40"/>
      <c r="O81" s="40"/>
    </row>
    <row r="82" spans="1:15" x14ac:dyDescent="0.25">
      <c r="A82" s="75">
        <v>78</v>
      </c>
      <c r="B82" s="4"/>
      <c r="C82" s="83"/>
      <c r="D82" s="5"/>
      <c r="E82" s="6"/>
      <c r="F82" s="6"/>
      <c r="G82" s="6"/>
      <c r="H82" s="10"/>
      <c r="I82" s="5"/>
      <c r="J82" s="6"/>
      <c r="K82" s="6"/>
      <c r="L82" s="6"/>
      <c r="M82" s="10"/>
      <c r="N82" s="40"/>
      <c r="O82" s="40"/>
    </row>
    <row r="83" spans="1:15" x14ac:dyDescent="0.25">
      <c r="A83" s="75">
        <v>79</v>
      </c>
      <c r="B83" s="4"/>
      <c r="C83" s="83"/>
      <c r="D83" s="5"/>
      <c r="E83" s="6"/>
      <c r="F83" s="6"/>
      <c r="G83" s="6"/>
      <c r="H83" s="10"/>
      <c r="I83" s="5"/>
      <c r="J83" s="6"/>
      <c r="K83" s="6"/>
      <c r="L83" s="6"/>
      <c r="M83" s="10"/>
      <c r="N83" s="40"/>
      <c r="O83" s="40"/>
    </row>
    <row r="84" spans="1:15" x14ac:dyDescent="0.25">
      <c r="A84" s="75">
        <v>80</v>
      </c>
      <c r="B84" s="4"/>
      <c r="C84" s="83"/>
      <c r="D84" s="5"/>
      <c r="E84" s="6"/>
      <c r="F84" s="6"/>
      <c r="G84" s="6"/>
      <c r="H84" s="10"/>
      <c r="I84" s="5"/>
      <c r="J84" s="6"/>
      <c r="K84" s="6"/>
      <c r="L84" s="6"/>
      <c r="M84" s="10"/>
      <c r="N84" s="40"/>
      <c r="O84" s="40"/>
    </row>
    <row r="85" spans="1:15" x14ac:dyDescent="0.25">
      <c r="A85" s="75">
        <v>81</v>
      </c>
      <c r="B85" s="4"/>
      <c r="C85" s="83"/>
      <c r="D85" s="5"/>
      <c r="E85" s="6"/>
      <c r="F85" s="6"/>
      <c r="G85" s="6"/>
      <c r="H85" s="10"/>
      <c r="I85" s="5"/>
      <c r="J85" s="6"/>
      <c r="K85" s="6"/>
      <c r="L85" s="6"/>
      <c r="M85" s="10"/>
      <c r="N85" s="40"/>
      <c r="O85" s="40"/>
    </row>
    <row r="86" spans="1:15" x14ac:dyDescent="0.25">
      <c r="A86" s="75">
        <v>82</v>
      </c>
      <c r="B86" s="4"/>
      <c r="C86" s="83"/>
      <c r="D86" s="5"/>
      <c r="E86" s="6"/>
      <c r="F86" s="6"/>
      <c r="G86" s="6"/>
      <c r="H86" s="10"/>
      <c r="I86" s="5"/>
      <c r="J86" s="6"/>
      <c r="K86" s="6"/>
      <c r="L86" s="6"/>
      <c r="M86" s="10"/>
      <c r="N86" s="40"/>
      <c r="O86" s="40"/>
    </row>
    <row r="87" spans="1:15" x14ac:dyDescent="0.25">
      <c r="A87" s="75">
        <v>83</v>
      </c>
      <c r="B87" s="4"/>
      <c r="C87" s="83"/>
      <c r="D87" s="5"/>
      <c r="E87" s="6"/>
      <c r="F87" s="6"/>
      <c r="G87" s="6"/>
      <c r="H87" s="10"/>
      <c r="I87" s="5"/>
      <c r="J87" s="6"/>
      <c r="K87" s="6"/>
      <c r="L87" s="6"/>
      <c r="M87" s="10"/>
      <c r="N87" s="40"/>
      <c r="O87" s="40"/>
    </row>
    <row r="88" spans="1:15" x14ac:dyDescent="0.25">
      <c r="A88" s="75">
        <v>84</v>
      </c>
      <c r="B88" s="4"/>
      <c r="C88" s="83"/>
      <c r="D88" s="5"/>
      <c r="E88" s="6"/>
      <c r="F88" s="6"/>
      <c r="G88" s="6"/>
      <c r="H88" s="10"/>
      <c r="I88" s="5"/>
      <c r="J88" s="6"/>
      <c r="K88" s="6"/>
      <c r="L88" s="6"/>
      <c r="M88" s="10"/>
      <c r="N88" s="40"/>
      <c r="O88" s="40"/>
    </row>
    <row r="89" spans="1:15" x14ac:dyDescent="0.25">
      <c r="A89" s="75">
        <v>85</v>
      </c>
      <c r="B89" s="4"/>
      <c r="C89" s="83"/>
      <c r="D89" s="5"/>
      <c r="E89" s="6"/>
      <c r="F89" s="6"/>
      <c r="G89" s="6"/>
      <c r="H89" s="10"/>
      <c r="I89" s="5"/>
      <c r="J89" s="6"/>
      <c r="K89" s="6"/>
      <c r="L89" s="6"/>
      <c r="M89" s="10"/>
      <c r="N89" s="40"/>
      <c r="O89" s="40"/>
    </row>
    <row r="90" spans="1:15" x14ac:dyDescent="0.25">
      <c r="A90" s="75">
        <v>86</v>
      </c>
      <c r="B90" s="4"/>
      <c r="C90" s="83"/>
      <c r="D90" s="5"/>
      <c r="E90" s="6"/>
      <c r="F90" s="6"/>
      <c r="G90" s="6"/>
      <c r="H90" s="10"/>
      <c r="I90" s="5"/>
      <c r="J90" s="6"/>
      <c r="K90" s="6"/>
      <c r="L90" s="6"/>
      <c r="M90" s="10"/>
      <c r="N90" s="40"/>
      <c r="O90" s="40"/>
    </row>
    <row r="91" spans="1:15" x14ac:dyDescent="0.25">
      <c r="A91" s="75">
        <v>87</v>
      </c>
      <c r="B91" s="4"/>
      <c r="C91" s="83"/>
      <c r="D91" s="5"/>
      <c r="E91" s="6"/>
      <c r="F91" s="6"/>
      <c r="G91" s="6"/>
      <c r="H91" s="10"/>
      <c r="I91" s="5"/>
      <c r="J91" s="6"/>
      <c r="K91" s="6"/>
      <c r="L91" s="6"/>
      <c r="M91" s="10"/>
      <c r="N91" s="40"/>
      <c r="O91" s="40"/>
    </row>
    <row r="92" spans="1:15" x14ac:dyDescent="0.25">
      <c r="A92" s="75">
        <v>88</v>
      </c>
      <c r="B92" s="4"/>
      <c r="C92" s="83"/>
      <c r="D92" s="5"/>
      <c r="E92" s="6"/>
      <c r="F92" s="6"/>
      <c r="G92" s="6"/>
      <c r="H92" s="10"/>
      <c r="I92" s="5"/>
      <c r="J92" s="6"/>
      <c r="K92" s="6"/>
      <c r="L92" s="6"/>
      <c r="M92" s="10"/>
      <c r="N92" s="40"/>
      <c r="O92" s="40"/>
    </row>
    <row r="93" spans="1:15" x14ac:dyDescent="0.25">
      <c r="A93" s="75">
        <v>89</v>
      </c>
      <c r="B93" s="4"/>
      <c r="C93" s="83"/>
      <c r="D93" s="5"/>
      <c r="E93" s="6"/>
      <c r="F93" s="6"/>
      <c r="G93" s="6"/>
      <c r="H93" s="10"/>
      <c r="I93" s="5"/>
      <c r="J93" s="6"/>
      <c r="K93" s="6"/>
      <c r="L93" s="6"/>
      <c r="M93" s="10"/>
      <c r="N93" s="40"/>
      <c r="O93" s="40"/>
    </row>
    <row r="94" spans="1:15" x14ac:dyDescent="0.25">
      <c r="A94" s="75">
        <v>90</v>
      </c>
      <c r="B94" s="4"/>
      <c r="C94" s="83"/>
      <c r="D94" s="5"/>
      <c r="E94" s="6"/>
      <c r="F94" s="6"/>
      <c r="G94" s="6"/>
      <c r="H94" s="10"/>
      <c r="I94" s="5"/>
      <c r="J94" s="6"/>
      <c r="K94" s="6"/>
      <c r="L94" s="6"/>
      <c r="M94" s="10"/>
      <c r="N94" s="40"/>
      <c r="O94" s="40"/>
    </row>
    <row r="95" spans="1:15" x14ac:dyDescent="0.25">
      <c r="A95" s="75">
        <v>91</v>
      </c>
      <c r="B95" s="4"/>
      <c r="C95" s="83"/>
      <c r="D95" s="5"/>
      <c r="E95" s="6"/>
      <c r="F95" s="6"/>
      <c r="G95" s="6"/>
      <c r="H95" s="10"/>
      <c r="I95" s="5"/>
      <c r="J95" s="6"/>
      <c r="K95" s="6"/>
      <c r="L95" s="6"/>
      <c r="M95" s="10"/>
      <c r="N95" s="40"/>
      <c r="O95" s="40"/>
    </row>
    <row r="96" spans="1:15" x14ac:dyDescent="0.25">
      <c r="A96" s="75">
        <v>92</v>
      </c>
      <c r="B96" s="4"/>
      <c r="C96" s="83"/>
      <c r="D96" s="5"/>
      <c r="E96" s="6"/>
      <c r="F96" s="6"/>
      <c r="G96" s="6"/>
      <c r="H96" s="10"/>
      <c r="I96" s="5"/>
      <c r="J96" s="6"/>
      <c r="K96" s="6"/>
      <c r="L96" s="6"/>
      <c r="M96" s="10"/>
      <c r="N96" s="40"/>
      <c r="O96" s="40"/>
    </row>
    <row r="97" spans="1:15" x14ac:dyDescent="0.25">
      <c r="A97" s="75">
        <v>93</v>
      </c>
      <c r="B97" s="4"/>
      <c r="C97" s="83"/>
      <c r="D97" s="5"/>
      <c r="E97" s="6"/>
      <c r="F97" s="6"/>
      <c r="G97" s="6"/>
      <c r="H97" s="10"/>
      <c r="I97" s="5"/>
      <c r="J97" s="6"/>
      <c r="K97" s="6"/>
      <c r="L97" s="6"/>
      <c r="M97" s="10"/>
      <c r="N97" s="40"/>
      <c r="O97" s="40"/>
    </row>
    <row r="98" spans="1:15" x14ac:dyDescent="0.25">
      <c r="A98" s="75">
        <v>94</v>
      </c>
      <c r="B98" s="4"/>
      <c r="C98" s="83"/>
      <c r="D98" s="5"/>
      <c r="E98" s="6"/>
      <c r="F98" s="6"/>
      <c r="G98" s="6"/>
      <c r="H98" s="10"/>
      <c r="I98" s="5"/>
      <c r="J98" s="6"/>
      <c r="K98" s="6"/>
      <c r="L98" s="6"/>
      <c r="M98" s="10"/>
      <c r="N98" s="40"/>
      <c r="O98" s="40"/>
    </row>
    <row r="99" spans="1:15" x14ac:dyDescent="0.25">
      <c r="A99" s="75">
        <v>95</v>
      </c>
      <c r="B99" s="4"/>
      <c r="C99" s="83"/>
      <c r="D99" s="5"/>
      <c r="E99" s="6"/>
      <c r="F99" s="6"/>
      <c r="G99" s="6"/>
      <c r="H99" s="10"/>
      <c r="I99" s="5"/>
      <c r="J99" s="6"/>
      <c r="K99" s="6"/>
      <c r="L99" s="6"/>
      <c r="M99" s="10"/>
      <c r="N99" s="40"/>
      <c r="O99" s="40"/>
    </row>
    <row r="100" spans="1:15" x14ac:dyDescent="0.25">
      <c r="A100" s="75">
        <v>96</v>
      </c>
      <c r="B100" s="4"/>
      <c r="C100" s="83"/>
      <c r="D100" s="5"/>
      <c r="E100" s="6"/>
      <c r="F100" s="6"/>
      <c r="G100" s="6"/>
      <c r="H100" s="10"/>
      <c r="I100" s="5"/>
      <c r="J100" s="6"/>
      <c r="K100" s="6"/>
      <c r="L100" s="6"/>
      <c r="M100" s="10"/>
      <c r="N100" s="40"/>
      <c r="O100" s="40"/>
    </row>
    <row r="101" spans="1:15" x14ac:dyDescent="0.25">
      <c r="A101" s="75">
        <v>97</v>
      </c>
      <c r="B101" s="4"/>
      <c r="C101" s="83"/>
      <c r="D101" s="5"/>
      <c r="E101" s="6"/>
      <c r="F101" s="6"/>
      <c r="G101" s="6"/>
      <c r="H101" s="10"/>
      <c r="I101" s="5"/>
      <c r="J101" s="6"/>
      <c r="K101" s="6"/>
      <c r="L101" s="6"/>
      <c r="M101" s="10"/>
      <c r="N101" s="40"/>
      <c r="O101" s="40"/>
    </row>
    <row r="102" spans="1:15" x14ac:dyDescent="0.25">
      <c r="A102" s="75">
        <v>98</v>
      </c>
      <c r="B102" s="4"/>
      <c r="C102" s="83"/>
      <c r="D102" s="5"/>
      <c r="E102" s="6"/>
      <c r="F102" s="6"/>
      <c r="G102" s="6"/>
      <c r="H102" s="10"/>
      <c r="I102" s="5"/>
      <c r="J102" s="6"/>
      <c r="K102" s="6"/>
      <c r="L102" s="6"/>
      <c r="M102" s="10"/>
      <c r="N102" s="40"/>
      <c r="O102" s="40"/>
    </row>
    <row r="103" spans="1:15" x14ac:dyDescent="0.25">
      <c r="A103" s="75">
        <v>99</v>
      </c>
      <c r="B103" s="4"/>
      <c r="C103" s="83"/>
      <c r="D103" s="5"/>
      <c r="E103" s="6"/>
      <c r="F103" s="6"/>
      <c r="G103" s="6"/>
      <c r="H103" s="10"/>
      <c r="I103" s="5"/>
      <c r="J103" s="6"/>
      <c r="K103" s="6"/>
      <c r="L103" s="6"/>
      <c r="M103" s="10"/>
      <c r="N103" s="40"/>
      <c r="O103" s="40"/>
    </row>
    <row r="104" spans="1:15" ht="15.75" thickBot="1" x14ac:dyDescent="0.3">
      <c r="A104" s="77">
        <v>100</v>
      </c>
      <c r="B104" s="84"/>
      <c r="C104" s="85"/>
      <c r="D104" s="11"/>
      <c r="E104" s="13"/>
      <c r="F104" s="13"/>
      <c r="G104" s="13"/>
      <c r="H104" s="14"/>
      <c r="I104" s="11"/>
      <c r="J104" s="13"/>
      <c r="K104" s="13"/>
      <c r="L104" s="13"/>
      <c r="M104" s="14"/>
      <c r="N104" s="40"/>
      <c r="O104" s="40"/>
    </row>
  </sheetData>
  <sheetProtection algorithmName="SHA-512" hashValue="5eDqqjlDAY8/kCrJeMMcDd1JDkOd+Glemua/3v85hIBrAVL6mw3SY6/s35p7A6MiwUDBFrQsmQ7uF8k4Nb3WSg==" saltValue="2McxI695pHKAV8zZClU0cw==" spinCount="100000" sheet="1" objects="1" scenarios="1"/>
  <mergeCells count="3">
    <mergeCell ref="D3:H3"/>
    <mergeCell ref="I3:M3"/>
    <mergeCell ref="A1:M1"/>
  </mergeCells>
  <conditionalFormatting sqref="G14:H104">
    <cfRule type="cellIs" dxfId="5" priority="8" stopIfTrue="1" operator="equal">
      <formula>"n/a"</formula>
    </cfRule>
    <cfRule type="cellIs" dxfId="4" priority="9" operator="lessThan">
      <formula>-2</formula>
    </cfRule>
    <cfRule type="cellIs" dxfId="3" priority="10" operator="greaterThan">
      <formula>2</formula>
    </cfRule>
  </conditionalFormatting>
  <conditionalFormatting sqref="L14:M104">
    <cfRule type="cellIs" dxfId="2" priority="3" stopIfTrue="1" operator="equal">
      <formula>"n/a"</formula>
    </cfRule>
    <cfRule type="cellIs" dxfId="1" priority="4" operator="lessThan">
      <formula>-2</formula>
    </cfRule>
    <cfRule type="cellIs" dxfId="0" priority="5" operator="greaterThan">
      <formula>2</formula>
    </cfRule>
  </conditionalFormatting>
  <dataValidations count="1">
    <dataValidation type="list" allowBlank="1" showInputMessage="1" showErrorMessage="1" sqref="C5:C104" xr:uid="{61BCC9A6-35E1-4781-AD59-D034192C1F35}">
      <formula1>"IPS,RS"</formula1>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ac66888-105e-4e54-b39a-e32c984792c9">
      <Terms xmlns="http://schemas.microsoft.com/office/infopath/2007/PartnerControls"/>
    </lcf76f155ced4ddcb4097134ff3c332f>
    <TaxCatchAll xmlns="04007bd9-c0d9-4f27-a4ad-edebe3770499" xsi:nil="true"/>
    <IconOverlay xmlns="http://schemas.microsoft.com/sharepoint/v4" xsi:nil="true"/>
    <_ip_UnifiedCompliancePolicyUIAction xmlns="http://schemas.microsoft.com/sharepoint/v3" xsi:nil="true"/>
    <_ip_UnifiedCompliancePolicyProperties xmlns="http://schemas.microsoft.com/sharepoint/v3" xsi:nil="true"/>
    <Notes0 xmlns="9ac66888-105e-4e54-b39a-e32c984792c9" xsi:nil="true"/>
    <Status xmlns="9ac66888-105e-4e54-b39a-e32c984792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4D2079-4A96-485E-93A9-11E9E0D4C39F}">
  <ds:schemaRefs>
    <ds:schemaRef ds:uri="http://schemas.microsoft.com/office/2006/documentManagement/types"/>
    <ds:schemaRef ds:uri="http://purl.org/dc/dcmitype/"/>
    <ds:schemaRef ds:uri="9ac66888-105e-4e54-b39a-e32c984792c9"/>
    <ds:schemaRef ds:uri="04007bd9-c0d9-4f27-a4ad-edebe3770499"/>
    <ds:schemaRef ds:uri="http://schemas.microsoft.com/sharepoint/v3"/>
    <ds:schemaRef ds:uri="http://schemas.microsoft.com/sharepoint/v4"/>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6EF5131-01DB-4BFE-8B00-4350F5FFC4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C9DB13-99CA-49B0-BEC0-EC9A3DB383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Sample Reporting</vt:lpstr>
      <vt:lpstr>Example 1</vt:lpstr>
      <vt:lpstr>Example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Remucal</dc:creator>
  <cp:keywords/>
  <dc:description/>
  <cp:lastModifiedBy>Jon Remucal</cp:lastModifiedBy>
  <cp:revision/>
  <dcterms:created xsi:type="dcterms:W3CDTF">2024-09-13T14:54:54Z</dcterms:created>
  <dcterms:modified xsi:type="dcterms:W3CDTF">2025-03-19T15:59:32Z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0x01010001A29D138E81034AB3435EFB41AC1B6A</vt:lpwstr>
  </property>
</Properties>
</file>